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795" windowHeight="11250" activeTab="2"/>
  </bookViews>
  <sheets>
    <sheet name="04 febrero" sheetId="10" r:id="rId1"/>
    <sheet name="11 febrero " sheetId="11" r:id="rId2"/>
    <sheet name="12 febrero " sheetId="12" r:id="rId3"/>
  </sheets>
  <definedNames>
    <definedName name="_xlnm.Print_Area" localSheetId="0">'04 febrero'!$A$1:$X$78</definedName>
    <definedName name="_xlnm.Print_Area" localSheetId="1">'11 febrero '!$A$1:$X$78</definedName>
    <definedName name="_xlnm.Print_Area" localSheetId="2">'12 febrero '!$A$1:$X$53</definedName>
    <definedName name="_xlnm.Print_Titles" localSheetId="0">'04 febrero'!$1:$7</definedName>
    <definedName name="_xlnm.Print_Titles" localSheetId="1">'11 febrero '!$1:$7</definedName>
    <definedName name="_xlnm.Print_Titles" localSheetId="2">'12 febrero '!$1:$7</definedName>
  </definedNames>
  <calcPr calcId="144525"/>
</workbook>
</file>

<file path=xl/calcChain.xml><?xml version="1.0" encoding="utf-8"?>
<calcChain xmlns="http://schemas.openxmlformats.org/spreadsheetml/2006/main">
  <c r="L15" i="12" l="1"/>
  <c r="L28" i="12" l="1"/>
  <c r="L33" i="12"/>
  <c r="H28" i="12"/>
  <c r="I28" i="12"/>
  <c r="K28" i="12"/>
  <c r="M28" i="12"/>
  <c r="N28" i="12"/>
  <c r="O28" i="12"/>
  <c r="P28" i="12"/>
  <c r="Q28" i="12"/>
  <c r="R28" i="12"/>
  <c r="S28" i="12"/>
  <c r="T28" i="12"/>
  <c r="U28" i="12"/>
  <c r="V28" i="12"/>
  <c r="G28" i="12"/>
  <c r="H33" i="12"/>
  <c r="I33" i="12"/>
  <c r="K33" i="12"/>
  <c r="M33" i="12"/>
  <c r="N33" i="12"/>
  <c r="O33" i="12"/>
  <c r="P33" i="12"/>
  <c r="Q33" i="12"/>
  <c r="R33" i="12"/>
  <c r="S33" i="12"/>
  <c r="T33" i="12"/>
  <c r="U33" i="12"/>
  <c r="V33" i="12"/>
  <c r="G33" i="12"/>
  <c r="H24" i="12"/>
  <c r="I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G24" i="12"/>
  <c r="J31" i="12"/>
  <c r="X31" i="12" s="1"/>
  <c r="W52" i="12" l="1"/>
  <c r="J52" i="12"/>
  <c r="X52" i="12" s="1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W48" i="12"/>
  <c r="J48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W45" i="12"/>
  <c r="J45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W42" i="12"/>
  <c r="J42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W39" i="12"/>
  <c r="W38" i="12" s="1"/>
  <c r="J39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J36" i="12"/>
  <c r="X36" i="12" s="1"/>
  <c r="W34" i="12"/>
  <c r="W33" i="12" s="1"/>
  <c r="J34" i="12"/>
  <c r="J33" i="12" s="1"/>
  <c r="W29" i="12"/>
  <c r="W28" i="12" s="1"/>
  <c r="J29" i="12"/>
  <c r="J28" i="12" s="1"/>
  <c r="W25" i="12"/>
  <c r="W24" i="12" s="1"/>
  <c r="J25" i="12"/>
  <c r="J24" i="12" s="1"/>
  <c r="W22" i="12"/>
  <c r="J22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W19" i="12"/>
  <c r="W18" i="12" s="1"/>
  <c r="J19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W16" i="12"/>
  <c r="J16" i="12"/>
  <c r="W15" i="12"/>
  <c r="V15" i="12"/>
  <c r="U15" i="12"/>
  <c r="T15" i="12"/>
  <c r="S15" i="12"/>
  <c r="R15" i="12"/>
  <c r="Q15" i="12"/>
  <c r="P15" i="12"/>
  <c r="O15" i="12"/>
  <c r="N15" i="12"/>
  <c r="M15" i="12"/>
  <c r="K15" i="12"/>
  <c r="J15" i="12"/>
  <c r="I15" i="12"/>
  <c r="H15" i="12"/>
  <c r="G15" i="12"/>
  <c r="W13" i="12"/>
  <c r="W12" i="12" s="1"/>
  <c r="J13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I12" i="12"/>
  <c r="H12" i="12"/>
  <c r="G12" i="12"/>
  <c r="W10" i="12"/>
  <c r="J10" i="12"/>
  <c r="J9" i="12" s="1"/>
  <c r="W9" i="12"/>
  <c r="V9" i="12"/>
  <c r="V8" i="12" s="1"/>
  <c r="U9" i="12"/>
  <c r="T9" i="12"/>
  <c r="T8" i="12" s="1"/>
  <c r="S9" i="12"/>
  <c r="R9" i="12"/>
  <c r="R8" i="12" s="1"/>
  <c r="Q9" i="12"/>
  <c r="P9" i="12"/>
  <c r="P8" i="12" s="1"/>
  <c r="O9" i="12"/>
  <c r="N9" i="12"/>
  <c r="N8" i="12" s="1"/>
  <c r="M9" i="12"/>
  <c r="L9" i="12"/>
  <c r="L8" i="12" s="1"/>
  <c r="K9" i="12"/>
  <c r="I9" i="12"/>
  <c r="I8" i="12" s="1"/>
  <c r="H9" i="12"/>
  <c r="G9" i="12"/>
  <c r="G8" i="12" s="1"/>
  <c r="U8" i="12"/>
  <c r="S8" i="12"/>
  <c r="Q8" i="12"/>
  <c r="O8" i="12"/>
  <c r="M8" i="12"/>
  <c r="K8" i="12"/>
  <c r="H8" i="12" l="1"/>
  <c r="X13" i="12"/>
  <c r="X12" i="12" s="1"/>
  <c r="X25" i="12"/>
  <c r="X24" i="12" s="1"/>
  <c r="X22" i="12"/>
  <c r="X21" i="12" s="1"/>
  <c r="X42" i="12"/>
  <c r="X41" i="12" s="1"/>
  <c r="X48" i="12"/>
  <c r="X47" i="12" s="1"/>
  <c r="J12" i="12"/>
  <c r="X39" i="12"/>
  <c r="X38" i="12" s="1"/>
  <c r="X45" i="12"/>
  <c r="X44" i="12" s="1"/>
  <c r="W8" i="12"/>
  <c r="X16" i="12"/>
  <c r="X15" i="12" s="1"/>
  <c r="X19" i="12"/>
  <c r="X18" i="12" s="1"/>
  <c r="X34" i="12"/>
  <c r="X33" i="12" s="1"/>
  <c r="X29" i="12"/>
  <c r="X28" i="12" s="1"/>
  <c r="J8" i="12"/>
  <c r="X51" i="12"/>
  <c r="X50" i="12"/>
  <c r="X10" i="12"/>
  <c r="X9" i="12" s="1"/>
  <c r="L58" i="11"/>
  <c r="X8" i="12" l="1"/>
  <c r="W77" i="11"/>
  <c r="J77" i="11"/>
  <c r="X77" i="11" s="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W73" i="11"/>
  <c r="J73" i="11"/>
  <c r="X73" i="11" s="1"/>
  <c r="X72" i="11" s="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W70" i="11"/>
  <c r="W69" i="11" s="1"/>
  <c r="J70" i="11"/>
  <c r="X70" i="11" s="1"/>
  <c r="X69" i="11" s="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W67" i="11"/>
  <c r="J67" i="11"/>
  <c r="X67" i="11" s="1"/>
  <c r="X66" i="11" s="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W64" i="11"/>
  <c r="W63" i="11" s="1"/>
  <c r="J64" i="11"/>
  <c r="X64" i="11" s="1"/>
  <c r="X63" i="11" s="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X61" i="11"/>
  <c r="J61" i="11"/>
  <c r="W59" i="11"/>
  <c r="J59" i="11"/>
  <c r="W58" i="11"/>
  <c r="V58" i="11"/>
  <c r="U58" i="11"/>
  <c r="T58" i="11"/>
  <c r="S58" i="11"/>
  <c r="R58" i="11"/>
  <c r="Q58" i="11"/>
  <c r="P58" i="11"/>
  <c r="O58" i="11"/>
  <c r="N58" i="11"/>
  <c r="M58" i="11"/>
  <c r="K58" i="11"/>
  <c r="J58" i="11"/>
  <c r="I58" i="11"/>
  <c r="H58" i="11"/>
  <c r="G58" i="11"/>
  <c r="W56" i="11"/>
  <c r="G56" i="11"/>
  <c r="J56" i="11" s="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I55" i="11"/>
  <c r="H55" i="11"/>
  <c r="G55" i="11"/>
  <c r="J53" i="11"/>
  <c r="X53" i="11" s="1"/>
  <c r="W51" i="11"/>
  <c r="W50" i="11" s="1"/>
  <c r="J51" i="11"/>
  <c r="X51" i="11" s="1"/>
  <c r="X50" i="11" s="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W48" i="11"/>
  <c r="J48" i="11"/>
  <c r="J47" i="11" s="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I47" i="11"/>
  <c r="H47" i="11"/>
  <c r="G47" i="11"/>
  <c r="W45" i="11"/>
  <c r="W44" i="11" s="1"/>
  <c r="J45" i="11"/>
  <c r="X45" i="11" s="1"/>
  <c r="X44" i="11" s="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W42" i="11"/>
  <c r="J42" i="11"/>
  <c r="J41" i="11" s="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I41" i="11"/>
  <c r="H41" i="11"/>
  <c r="G41" i="11"/>
  <c r="W39" i="11"/>
  <c r="W38" i="11" s="1"/>
  <c r="W34" i="11" s="1"/>
  <c r="J39" i="11"/>
  <c r="X39" i="11" s="1"/>
  <c r="X38" i="11" s="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W36" i="11"/>
  <c r="J36" i="11"/>
  <c r="J35" i="11" s="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I35" i="11"/>
  <c r="H35" i="11"/>
  <c r="G35" i="11"/>
  <c r="V34" i="11"/>
  <c r="U34" i="11"/>
  <c r="T34" i="11"/>
  <c r="S34" i="11"/>
  <c r="R34" i="11"/>
  <c r="Q34" i="11"/>
  <c r="P34" i="11"/>
  <c r="O34" i="11"/>
  <c r="N34" i="11"/>
  <c r="M34" i="11"/>
  <c r="L34" i="11"/>
  <c r="L8" i="11" s="1"/>
  <c r="K34" i="11"/>
  <c r="I34" i="11"/>
  <c r="H34" i="11"/>
  <c r="G34" i="11"/>
  <c r="W32" i="11"/>
  <c r="W29" i="11" s="1"/>
  <c r="J32" i="11"/>
  <c r="X30" i="11"/>
  <c r="J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W27" i="11"/>
  <c r="J27" i="11"/>
  <c r="J26" i="11" s="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I26" i="11"/>
  <c r="G26" i="11"/>
  <c r="W24" i="11"/>
  <c r="J24" i="11"/>
  <c r="X24" i="11" s="1"/>
  <c r="W22" i="11"/>
  <c r="W21" i="11" s="1"/>
  <c r="J22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W19" i="11"/>
  <c r="J19" i="11"/>
  <c r="X19" i="11" s="1"/>
  <c r="W17" i="11"/>
  <c r="W16" i="11" s="1"/>
  <c r="J17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X14" i="11"/>
  <c r="J14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W11" i="11"/>
  <c r="J11" i="11"/>
  <c r="J10" i="11" s="1"/>
  <c r="J9" i="11" s="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I10" i="11"/>
  <c r="H10" i="11"/>
  <c r="G10" i="11"/>
  <c r="V9" i="11"/>
  <c r="U9" i="11"/>
  <c r="T9" i="11"/>
  <c r="S9" i="11"/>
  <c r="R9" i="11"/>
  <c r="Q9" i="11"/>
  <c r="P9" i="11"/>
  <c r="O9" i="11"/>
  <c r="N9" i="11"/>
  <c r="M9" i="11"/>
  <c r="L9" i="11"/>
  <c r="K9" i="11"/>
  <c r="I9" i="11"/>
  <c r="H9" i="11"/>
  <c r="G9" i="11"/>
  <c r="V8" i="11"/>
  <c r="U8" i="11"/>
  <c r="T8" i="11"/>
  <c r="S8" i="11"/>
  <c r="R8" i="11"/>
  <c r="Q8" i="11"/>
  <c r="P8" i="11"/>
  <c r="O8" i="11"/>
  <c r="N8" i="11"/>
  <c r="M8" i="11"/>
  <c r="K8" i="11"/>
  <c r="I8" i="11"/>
  <c r="H8" i="11"/>
  <c r="G8" i="11"/>
  <c r="X17" i="11" l="1"/>
  <c r="X16" i="11" s="1"/>
  <c r="X59" i="11"/>
  <c r="X58" i="11" s="1"/>
  <c r="X32" i="11"/>
  <c r="X29" i="11" s="1"/>
  <c r="X22" i="11"/>
  <c r="X21" i="11" s="1"/>
  <c r="W9" i="11"/>
  <c r="W8" i="11" s="1"/>
  <c r="X76" i="11"/>
  <c r="X75" i="11"/>
  <c r="X56" i="11"/>
  <c r="X55" i="11" s="1"/>
  <c r="J55" i="11"/>
  <c r="J34" i="11" s="1"/>
  <c r="J8" i="11" s="1"/>
  <c r="X11" i="11"/>
  <c r="X10" i="11" s="1"/>
  <c r="X27" i="11"/>
  <c r="X26" i="11" s="1"/>
  <c r="X36" i="11"/>
  <c r="X35" i="11" s="1"/>
  <c r="X42" i="11"/>
  <c r="X41" i="11" s="1"/>
  <c r="X48" i="11"/>
  <c r="X47" i="11" s="1"/>
  <c r="J61" i="10"/>
  <c r="X61" i="10" s="1"/>
  <c r="J59" i="10"/>
  <c r="X59" i="10" s="1"/>
  <c r="W59" i="10"/>
  <c r="X9" i="11" l="1"/>
  <c r="X34" i="11"/>
  <c r="G56" i="10"/>
  <c r="X8" i="11" l="1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H16" i="10"/>
  <c r="I16" i="10"/>
  <c r="J16" i="10"/>
  <c r="K16" i="10"/>
  <c r="L16" i="10"/>
  <c r="L9" i="10" s="1"/>
  <c r="M16" i="10"/>
  <c r="N16" i="10"/>
  <c r="O16" i="10"/>
  <c r="P16" i="10"/>
  <c r="Q16" i="10"/>
  <c r="R16" i="10"/>
  <c r="S16" i="10"/>
  <c r="T16" i="10"/>
  <c r="U16" i="10"/>
  <c r="V16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X53" i="10"/>
  <c r="G9" i="10"/>
  <c r="H9" i="10"/>
  <c r="I9" i="10"/>
  <c r="J9" i="10"/>
  <c r="K9" i="10"/>
  <c r="M9" i="10"/>
  <c r="N9" i="10"/>
  <c r="O9" i="10"/>
  <c r="P9" i="10"/>
  <c r="Q9" i="10"/>
  <c r="R9" i="10"/>
  <c r="S9" i="10"/>
  <c r="T9" i="10"/>
  <c r="U9" i="10"/>
  <c r="V9" i="10"/>
  <c r="J73" i="10"/>
  <c r="J70" i="10"/>
  <c r="J67" i="10"/>
  <c r="J64" i="10"/>
  <c r="J56" i="10"/>
  <c r="J53" i="10"/>
  <c r="J51" i="10"/>
  <c r="J48" i="10"/>
  <c r="J45" i="10"/>
  <c r="J42" i="10"/>
  <c r="J39" i="10"/>
  <c r="J36" i="10"/>
  <c r="J32" i="10"/>
  <c r="J30" i="10"/>
  <c r="J27" i="10"/>
  <c r="J24" i="10"/>
  <c r="J22" i="10"/>
  <c r="J19" i="10"/>
  <c r="J17" i="10"/>
  <c r="J14" i="10"/>
  <c r="J11" i="10"/>
  <c r="G75" i="10"/>
  <c r="G50" i="10"/>
  <c r="W70" i="10"/>
  <c r="X70" i="10" s="1"/>
  <c r="X69" i="10" s="1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W73" i="10" l="1"/>
  <c r="X73" i="10" s="1"/>
  <c r="X72" i="10" s="1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W67" i="10"/>
  <c r="X67" i="10" s="1"/>
  <c r="X66" i="10" s="1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W64" i="10"/>
  <c r="X64" i="10" s="1"/>
  <c r="X63" i="10" s="1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X58" i="10"/>
  <c r="V58" i="10"/>
  <c r="V34" i="10" s="1"/>
  <c r="V8" i="10" s="1"/>
  <c r="U58" i="10"/>
  <c r="U34" i="10" s="1"/>
  <c r="U8" i="10" s="1"/>
  <c r="T58" i="10"/>
  <c r="T34" i="10" s="1"/>
  <c r="T8" i="10" s="1"/>
  <c r="S58" i="10"/>
  <c r="S34" i="10" s="1"/>
  <c r="S8" i="10" s="1"/>
  <c r="R58" i="10"/>
  <c r="R34" i="10" s="1"/>
  <c r="R8" i="10" s="1"/>
  <c r="Q58" i="10"/>
  <c r="Q34" i="10" s="1"/>
  <c r="Q8" i="10" s="1"/>
  <c r="P58" i="10"/>
  <c r="P34" i="10" s="1"/>
  <c r="P8" i="10" s="1"/>
  <c r="O58" i="10"/>
  <c r="O34" i="10" s="1"/>
  <c r="O8" i="10" s="1"/>
  <c r="N58" i="10"/>
  <c r="N34" i="10" s="1"/>
  <c r="N8" i="10" s="1"/>
  <c r="M58" i="10"/>
  <c r="M34" i="10" s="1"/>
  <c r="M8" i="10" s="1"/>
  <c r="L58" i="10"/>
  <c r="K58" i="10"/>
  <c r="K34" i="10" s="1"/>
  <c r="K8" i="10" s="1"/>
  <c r="J58" i="10"/>
  <c r="I58" i="10"/>
  <c r="I34" i="10" s="1"/>
  <c r="I8" i="10" s="1"/>
  <c r="H58" i="10"/>
  <c r="H34" i="10" s="1"/>
  <c r="H8" i="10" s="1"/>
  <c r="G58" i="10"/>
  <c r="K13" i="10"/>
  <c r="W66" i="10" l="1"/>
  <c r="W63" i="10"/>
  <c r="W58" i="10"/>
  <c r="H76" i="10"/>
  <c r="I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G76" i="10"/>
  <c r="W77" i="10" l="1"/>
  <c r="W76" i="10" s="1"/>
  <c r="J77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W56" i="10"/>
  <c r="X56" i="10" s="1"/>
  <c r="X55" i="10" s="1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J34" i="10" s="1"/>
  <c r="J8" i="10" s="1"/>
  <c r="I55" i="10"/>
  <c r="H55" i="10"/>
  <c r="G55" i="10"/>
  <c r="G34" i="10" s="1"/>
  <c r="W51" i="10"/>
  <c r="X51" i="10" s="1"/>
  <c r="W48" i="10"/>
  <c r="W47" i="10" s="1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W45" i="10"/>
  <c r="X45" i="10" s="1"/>
  <c r="X44" i="10" s="1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W42" i="10"/>
  <c r="X42" i="10" s="1"/>
  <c r="X41" i="10" s="1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W39" i="10"/>
  <c r="X39" i="10" s="1"/>
  <c r="X38" i="10" s="1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W36" i="10"/>
  <c r="X36" i="10" s="1"/>
  <c r="X35" i="10" s="1"/>
  <c r="V35" i="10"/>
  <c r="U35" i="10"/>
  <c r="T35" i="10"/>
  <c r="S35" i="10"/>
  <c r="R35" i="10"/>
  <c r="Q35" i="10"/>
  <c r="P35" i="10"/>
  <c r="O35" i="10"/>
  <c r="N35" i="10"/>
  <c r="M35" i="10"/>
  <c r="L35" i="10"/>
  <c r="L34" i="10" s="1"/>
  <c r="L8" i="10" s="1"/>
  <c r="K35" i="10"/>
  <c r="J35" i="10"/>
  <c r="I35" i="10"/>
  <c r="H35" i="10"/>
  <c r="G35" i="10"/>
  <c r="W32" i="10"/>
  <c r="X32" i="10" s="1"/>
  <c r="X30" i="10"/>
  <c r="G29" i="10"/>
  <c r="W27" i="10"/>
  <c r="X27" i="10" s="1"/>
  <c r="X26" i="10" s="1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G26" i="10"/>
  <c r="W24" i="10"/>
  <c r="W22" i="10"/>
  <c r="X22" i="10" s="1"/>
  <c r="G21" i="10"/>
  <c r="W19" i="10"/>
  <c r="W17" i="10"/>
  <c r="G16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J13" i="10"/>
  <c r="I13" i="10"/>
  <c r="H13" i="10"/>
  <c r="G13" i="10"/>
  <c r="W11" i="10"/>
  <c r="X11" i="10" s="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X17" i="10" l="1"/>
  <c r="W16" i="10"/>
  <c r="W9" i="10" s="1"/>
  <c r="G8" i="10"/>
  <c r="W38" i="10"/>
  <c r="W41" i="10"/>
  <c r="W10" i="10"/>
  <c r="W35" i="10"/>
  <c r="W26" i="10"/>
  <c r="X77" i="10"/>
  <c r="J76" i="10"/>
  <c r="W44" i="10"/>
  <c r="W55" i="10"/>
  <c r="X48" i="10"/>
  <c r="X47" i="10" s="1"/>
  <c r="X34" i="10" s="1"/>
  <c r="X19" i="10"/>
  <c r="X24" i="10"/>
  <c r="X10" i="10"/>
  <c r="X14" i="10"/>
  <c r="X13" i="10" s="1"/>
  <c r="W34" i="10" l="1"/>
  <c r="W8" i="10" s="1"/>
  <c r="X16" i="10"/>
  <c r="X9" i="10" s="1"/>
  <c r="X8" i="10" s="1"/>
  <c r="X75" i="10"/>
  <c r="X76" i="10"/>
</calcChain>
</file>

<file path=xl/comments1.xml><?xml version="1.0" encoding="utf-8"?>
<comments xmlns="http://schemas.openxmlformats.org/spreadsheetml/2006/main">
  <authors>
    <author>frodas</author>
  </authors>
  <commentList>
    <comment ref="O77" authorId="0">
      <text>
        <r>
          <rPr>
            <b/>
            <sz val="8"/>
            <color indexed="81"/>
            <rFont val="Tahoma"/>
            <family val="2"/>
          </rPr>
          <t>frodas:</t>
        </r>
        <r>
          <rPr>
            <sz val="8"/>
            <color indexed="81"/>
            <rFont val="Tahoma"/>
            <family val="2"/>
          </rPr>
          <t xml:space="preserve">
OC 2924 5/5/2011</t>
        </r>
      </text>
    </comment>
  </commentList>
</comments>
</file>

<file path=xl/comments2.xml><?xml version="1.0" encoding="utf-8"?>
<comments xmlns="http://schemas.openxmlformats.org/spreadsheetml/2006/main">
  <authors>
    <author>frodas</author>
  </authors>
  <commentList>
    <comment ref="O77" authorId="0">
      <text>
        <r>
          <rPr>
            <b/>
            <sz val="8"/>
            <color indexed="81"/>
            <rFont val="Tahoma"/>
            <family val="2"/>
          </rPr>
          <t>frodas:</t>
        </r>
        <r>
          <rPr>
            <sz val="8"/>
            <color indexed="81"/>
            <rFont val="Tahoma"/>
            <family val="2"/>
          </rPr>
          <t xml:space="preserve">
OC 2924 5/5/2011</t>
        </r>
      </text>
    </comment>
  </commentList>
</comments>
</file>

<file path=xl/comments3.xml><?xml version="1.0" encoding="utf-8"?>
<comments xmlns="http://schemas.openxmlformats.org/spreadsheetml/2006/main">
  <authors>
    <author>frodas</author>
  </authors>
  <commentList>
    <comment ref="O52" authorId="0">
      <text>
        <r>
          <rPr>
            <b/>
            <sz val="8"/>
            <color indexed="81"/>
            <rFont val="Tahoma"/>
            <family val="2"/>
          </rPr>
          <t>frodas:</t>
        </r>
        <r>
          <rPr>
            <sz val="8"/>
            <color indexed="81"/>
            <rFont val="Tahoma"/>
            <family val="2"/>
          </rPr>
          <t xml:space="preserve">
OC 2924 5/5/2011</t>
        </r>
      </text>
    </comment>
  </commentList>
</comments>
</file>

<file path=xl/sharedStrings.xml><?xml version="1.0" encoding="utf-8"?>
<sst xmlns="http://schemas.openxmlformats.org/spreadsheetml/2006/main" count="302" uniqueCount="85">
  <si>
    <t>Actividad y/o Proyecto</t>
  </si>
  <si>
    <t>Fte.</t>
  </si>
  <si>
    <t>Gpo. Gto</t>
  </si>
  <si>
    <t>Ub. Geo</t>
  </si>
  <si>
    <t>Org</t>
  </si>
  <si>
    <t>Corr</t>
  </si>
  <si>
    <t xml:space="preserve">Débito </t>
  </si>
  <si>
    <t>Crédito</t>
  </si>
  <si>
    <t>Vigente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</si>
  <si>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</si>
  <si>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</si>
  <si>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</si>
  <si>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</si>
  <si>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</si>
  <si>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</si>
  <si>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</si>
  <si>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</si>
  <si>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</si>
  <si>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</si>
  <si>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</si>
  <si>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</si>
  <si>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Devengado </t>
  </si>
  <si>
    <t>Saldos Disponibles por Trasladar</t>
  </si>
  <si>
    <t>TOTAL</t>
  </si>
  <si>
    <t>Subtotal</t>
  </si>
  <si>
    <t>(NIT 842944-8), Código Receptor de Transferencias 00420</t>
  </si>
  <si>
    <t>0101</t>
  </si>
  <si>
    <t>(NIT 172375-8), Código Receptor de Transferencias 00402</t>
  </si>
  <si>
    <t>(NIT 499895-2), Código Receptor de Transferencia 00311, Nota: el aporte sigue vigente con las bases legales cada año.</t>
  </si>
  <si>
    <t xml:space="preserve">Instituto Nacional de Comercializacion Agricola  -INDECA- </t>
  </si>
  <si>
    <t>(NIT 319016-1), Código Receptor de Transferencias 00421</t>
  </si>
  <si>
    <t>(NIT 319016-1),  Código Receptor de Transferencias 00421</t>
  </si>
  <si>
    <t>(NIT 2295321-3), Código Receptor de Transferencia 00351</t>
  </si>
  <si>
    <t>(NIT 3312509-0), Código Receptor de Transferencia 00785</t>
  </si>
  <si>
    <t>Programa Mosca del Mediterraneo           -MOSCAMED-</t>
  </si>
  <si>
    <t>(NIT 259654-7), Código Receptor de Transferencias 00452, Nota: el aporte sigue vigente con las bases legales cada año.</t>
  </si>
  <si>
    <t>(NIT 2705211-7),  Código Receptor de Transferencia 00073, Nota: el aporte sigue vigente con las bases legales cada año</t>
  </si>
  <si>
    <t>Fundación Defensores de la Naturaleza</t>
  </si>
  <si>
    <t>(NIT 559877-K), Código Receptor de Transferencias 00785</t>
  </si>
  <si>
    <t>Fondo Internacional de Desarrollo Agrícola -FIDA-(Membresia)</t>
  </si>
  <si>
    <t>(NIT FIDA), Código Receptor de Transferencias 00787</t>
  </si>
  <si>
    <t>Aporte al Fondo de Pensionados del INTA -FOPINTA-</t>
  </si>
  <si>
    <t xml:space="preserve">Escuela Nacional de Agricultura                    -ENCA-                                     </t>
  </si>
  <si>
    <t>MINISTERIO DE AGRICULTURA GANADERIA Y ALIMENTACION</t>
  </si>
  <si>
    <t>(NIT 2314662-1) Codigo Receptor 0207</t>
  </si>
  <si>
    <r>
      <t xml:space="preserve">(NIT 3987518-0), Código Receptor de Transferencia 00786, Montos Pendientes en $ 206,613.90 y </t>
    </r>
    <r>
      <rPr>
        <i/>
        <sz val="8"/>
        <rFont val="Calibri"/>
        <family val="2"/>
      </rPr>
      <t>€</t>
    </r>
    <r>
      <rPr>
        <i/>
        <sz val="8"/>
        <rFont val="Arial"/>
        <family val="2"/>
      </rPr>
      <t xml:space="preserve"> 183,935.11  y Gastos administ. Membresia Q. 360,000.00 y Q 720,000.00  periodo 2010-2011. Nota: el aporte sigue vigente con las bases legales cada año.</t>
    </r>
  </si>
  <si>
    <t>.</t>
  </si>
  <si>
    <t>ADMINISTRACION FINANCIERA</t>
  </si>
  <si>
    <t>DEPARTAMENTO DE PROGRAMACION Y PRESUPUESTO</t>
  </si>
  <si>
    <t xml:space="preserve">Asociacion Guatemalteca Historia Nacional Zoologico La Aurora  </t>
  </si>
  <si>
    <t xml:space="preserve">   (NIT 635507-2), Código Receptor de Transferencia 00095</t>
  </si>
  <si>
    <t>0602</t>
  </si>
  <si>
    <t>0010</t>
  </si>
  <si>
    <t>(NIT 533690-2), Código Receptor de Transferencia 0160</t>
  </si>
  <si>
    <t>(NIT 371684-8), Código Receptor de Transferencia 00415</t>
  </si>
  <si>
    <t>(NIT  OMDSA), Código Receptor de Transferencia 10364</t>
  </si>
  <si>
    <t>(NIT 347480-1), Código Receptor de Transferencia 10076</t>
  </si>
  <si>
    <t xml:space="preserve">APORTES A ASOCIACIONES E INSTITUCIONES, ORGANISMOS NACIONALES REGIONALES E INTERNACIONALES                                                                                                           2013-1113-0012-201-99-00-000-02                                                                                                                         </t>
  </si>
  <si>
    <t xml:space="preserve">PARTIDAS NO ASIGNABLES A PROGRAMAS                                           APOYO A LAS ENTIDADES DESCENTRALIZADAS Y AUTONOMAS                                                                        2013-1113-0012-201-99-00-000-01 </t>
  </si>
  <si>
    <t>Aportes Culturales                                                2013-1113-0012-201-99-00-000-03</t>
  </si>
  <si>
    <t xml:space="preserve">Instituto de Ciencia y Tecnología Agrícolas                                                                  -ICTA-                                       </t>
  </si>
  <si>
    <t>Fondo de Tierras                                                                   -FONTIERRAS-</t>
  </si>
  <si>
    <t>Proteccion de Bosques Tropicales y Manejo de cuencas                                                                 -Plan Trifinio-</t>
  </si>
  <si>
    <t>Aporte Asociacion de Desarrollo Integral de Nororiente                                                              -ADIN-</t>
  </si>
  <si>
    <t>Programa Mundial de Alimentos                                                                -PMA-</t>
  </si>
  <si>
    <t>Centro Agronomico Tropical                                     -CATIE-</t>
  </si>
  <si>
    <t>Centro Agropecuario Centroamericano                                        -CAC-</t>
  </si>
  <si>
    <t>Organización Mundial de Salud Animal                                                                                     -OIE-</t>
  </si>
  <si>
    <t>DESEMBOLSOS DE  APORTES AÑO  2013</t>
  </si>
  <si>
    <t>PROGRAMA 99 "PARTIDAS NO ASIGNABLES A PROGRAMAS"</t>
  </si>
  <si>
    <t>Aprobado 2013</t>
  </si>
  <si>
    <t xml:space="preserve"> Instituto Nacional de Comercializacion a traves de PMA                                                                         -Logística-</t>
  </si>
  <si>
    <t>Organización de las Naciones Unidas                                                        -FAO-</t>
  </si>
  <si>
    <t>MESES AÑO 2013</t>
  </si>
  <si>
    <t xml:space="preserve">Instituto Nacional de Bosques                                  -INAB- </t>
  </si>
  <si>
    <t>Instituto Interam. Coop. Agricola                                   -IICA-</t>
  </si>
  <si>
    <t>Guatemala, 04 Febrero de 2013</t>
  </si>
  <si>
    <t>Gastos Internacion              Q  547,353.8</t>
  </si>
  <si>
    <t>Guatemala, 11 Febrero de 2013</t>
  </si>
  <si>
    <t>Gastos Internacion                              Q 551,355.70</t>
  </si>
  <si>
    <t xml:space="preserve"> Cuota 2009                         Q 1,181,476.50</t>
  </si>
  <si>
    <t>Guatemala, 12 Febrero de 2013</t>
  </si>
  <si>
    <t>Cuota  Gastos Operaciones FAO-GUATE años 2011  y 2012 Q 720,000.00</t>
  </si>
  <si>
    <t>Cuota 2008 Q  969,078.06</t>
  </si>
  <si>
    <t>Consejo Agropecuario Centroamericano                                        -CAC-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</si>
</sst>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Arial Black"/>
      <family val="2"/>
    </font>
    <font>
      <b/>
      <i/>
      <sz val="9"/>
      <name val="Arial"/>
      <family val="2"/>
    </font>
    <font>
      <b/>
      <i/>
      <sz val="9"/>
      <name val="Arial Black"/>
      <family val="2"/>
    </font>
    <font>
      <b/>
      <sz val="9"/>
      <name val="Bernard MT Condensed"/>
      <family val="1"/>
    </font>
    <font>
      <i/>
      <u/>
      <sz val="9"/>
      <name val="Arial Black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u/>
      <sz val="10"/>
      <name val="Arial Black"/>
      <family val="2"/>
    </font>
    <font>
      <i/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6" tint="-0.499984740745262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theme="6" tint="-0.499984740745262"/>
      </bottom>
      <diagonal/>
    </border>
    <border>
      <left/>
      <right style="thin">
        <color indexed="64"/>
      </right>
      <top style="medium">
        <color indexed="64"/>
      </top>
      <bottom style="hair">
        <color theme="6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6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6" tint="-0.499984740745262"/>
      </top>
      <bottom style="hair">
        <color indexed="64"/>
      </bottom>
      <diagonal/>
    </border>
    <border>
      <left style="thin">
        <color indexed="64"/>
      </left>
      <right/>
      <top style="hair">
        <color theme="6" tint="-0.499984740745262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theme="6" tint="-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6" tint="-0.499984740745262"/>
      </top>
      <bottom style="hair">
        <color indexed="64"/>
      </bottom>
      <diagonal/>
    </border>
    <border>
      <left/>
      <right style="medium">
        <color indexed="64"/>
      </right>
      <top style="hair">
        <color theme="6" tint="-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6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theme="6" tint="-0.499984740745262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theme="6" tint="-0.499984740745262"/>
      </bottom>
      <diagonal/>
    </border>
    <border>
      <left/>
      <right style="thin">
        <color indexed="64"/>
      </right>
      <top style="hair">
        <color indexed="64"/>
      </top>
      <bottom style="hair">
        <color theme="6" tint="-0.499984740745262"/>
      </bottom>
      <diagonal/>
    </border>
    <border>
      <left style="double">
        <color indexed="64"/>
      </left>
      <right style="double">
        <color indexed="64"/>
      </right>
      <top/>
      <bottom style="hair">
        <color theme="6" tint="-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theme="6" tint="-0.499984740745262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theme="6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indexed="64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double">
        <color indexed="64"/>
      </left>
      <right style="double">
        <color indexed="64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thin">
        <color indexed="64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indexed="64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indexed="64"/>
      </left>
      <right style="thin">
        <color indexed="64"/>
      </right>
      <top style="hair">
        <color theme="6" tint="-0.49998474074526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6" tint="-0.499984740745262"/>
      </top>
      <bottom style="thick">
        <color indexed="64"/>
      </bottom>
      <diagonal/>
    </border>
    <border>
      <left style="thin">
        <color indexed="64"/>
      </left>
      <right/>
      <top style="hair">
        <color theme="6" tint="-0.499984740745262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theme="6" tint="-0.499984740745262"/>
      </top>
      <bottom style="thick">
        <color indexed="64"/>
      </bottom>
      <diagonal/>
    </border>
    <border>
      <left/>
      <right style="thin">
        <color indexed="64"/>
      </right>
      <top style="hair">
        <color theme="6" tint="-0.499984740745262"/>
      </top>
      <bottom style="thick">
        <color indexed="64"/>
      </bottom>
      <diagonal/>
    </border>
    <border>
      <left/>
      <right style="medium">
        <color indexed="64"/>
      </right>
      <top style="hair">
        <color theme="6" tint="-0.499984740745262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6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0">
    <xf numFmtId="0" fontId="0" fillId="0" borderId="0" xfId="0"/>
    <xf numFmtId="43" fontId="3" fillId="0" borderId="0" xfId="1" applyFont="1" applyFill="1"/>
    <xf numFmtId="0" fontId="3" fillId="2" borderId="0" xfId="1" applyNumberFormat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 wrapText="1"/>
    </xf>
    <xf numFmtId="43" fontId="6" fillId="0" borderId="1" xfId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 wrapText="1"/>
    </xf>
    <xf numFmtId="43" fontId="6" fillId="0" borderId="2" xfId="1" applyFont="1" applyFill="1" applyBorder="1" applyAlignment="1">
      <alignment horizontal="center"/>
    </xf>
    <xf numFmtId="43" fontId="8" fillId="0" borderId="4" xfId="1" applyFont="1" applyFill="1" applyBorder="1" applyAlignment="1">
      <alignment horizontal="left" wrapText="1"/>
    </xf>
    <xf numFmtId="43" fontId="14" fillId="0" borderId="5" xfId="1" applyFont="1" applyFill="1" applyBorder="1"/>
    <xf numFmtId="43" fontId="3" fillId="0" borderId="5" xfId="1" applyFont="1" applyFill="1" applyBorder="1"/>
    <xf numFmtId="43" fontId="3" fillId="0" borderId="6" xfId="1" applyFont="1" applyFill="1" applyBorder="1"/>
    <xf numFmtId="43" fontId="5" fillId="2" borderId="4" xfId="1" applyFont="1" applyFill="1" applyBorder="1" applyAlignment="1">
      <alignment horizontal="left" wrapText="1"/>
    </xf>
    <xf numFmtId="43" fontId="5" fillId="2" borderId="9" xfId="1" applyFont="1" applyFill="1" applyBorder="1" applyAlignment="1">
      <alignment horizontal="left" wrapText="1"/>
    </xf>
    <xf numFmtId="0" fontId="14" fillId="2" borderId="10" xfId="1" applyNumberFormat="1" applyFont="1" applyFill="1" applyBorder="1" applyAlignment="1">
      <alignment horizontal="center" wrapText="1"/>
    </xf>
    <xf numFmtId="0" fontId="14" fillId="2" borderId="10" xfId="1" quotePrefix="1" applyNumberFormat="1" applyFont="1" applyFill="1" applyBorder="1" applyAlignment="1">
      <alignment horizontal="center" wrapText="1"/>
    </xf>
    <xf numFmtId="43" fontId="14" fillId="2" borderId="10" xfId="1" quotePrefix="1" applyFont="1" applyFill="1" applyBorder="1" applyAlignment="1">
      <alignment horizontal="center" wrapText="1"/>
    </xf>
    <xf numFmtId="43" fontId="3" fillId="0" borderId="10" xfId="1" applyFont="1" applyFill="1" applyBorder="1"/>
    <xf numFmtId="43" fontId="14" fillId="0" borderId="5" xfId="1" applyFont="1" applyFill="1" applyBorder="1" applyAlignment="1"/>
    <xf numFmtId="43" fontId="3" fillId="0" borderId="5" xfId="1" applyFont="1" applyFill="1" applyBorder="1" applyAlignment="1"/>
    <xf numFmtId="43" fontId="3" fillId="2" borderId="5" xfId="1" applyFont="1" applyFill="1" applyBorder="1"/>
    <xf numFmtId="43" fontId="4" fillId="2" borderId="8" xfId="1" applyFont="1" applyFill="1" applyBorder="1" applyAlignment="1">
      <alignment horizontal="left" wrapText="1"/>
    </xf>
    <xf numFmtId="43" fontId="4" fillId="2" borderId="7" xfId="1" applyFont="1" applyFill="1" applyBorder="1" applyAlignment="1">
      <alignment horizontal="left" wrapText="1"/>
    </xf>
    <xf numFmtId="43" fontId="6" fillId="2" borderId="10" xfId="1" applyFont="1" applyFill="1" applyBorder="1" applyAlignment="1">
      <alignment wrapText="1"/>
    </xf>
    <xf numFmtId="0" fontId="14" fillId="2" borderId="5" xfId="1" applyNumberFormat="1" applyFont="1" applyFill="1" applyBorder="1" applyAlignment="1">
      <alignment horizontal="center"/>
    </xf>
    <xf numFmtId="0" fontId="14" fillId="2" borderId="5" xfId="1" quotePrefix="1" applyNumberFormat="1" applyFont="1" applyFill="1" applyBorder="1" applyAlignment="1">
      <alignment horizontal="center"/>
    </xf>
    <xf numFmtId="43" fontId="14" fillId="2" borderId="5" xfId="1" quotePrefix="1" applyFont="1" applyFill="1" applyBorder="1" applyAlignment="1">
      <alignment horizontal="center"/>
    </xf>
    <xf numFmtId="43" fontId="4" fillId="2" borderId="4" xfId="1" applyFont="1" applyFill="1" applyBorder="1" applyAlignment="1">
      <alignment horizontal="left" wrapText="1"/>
    </xf>
    <xf numFmtId="43" fontId="3" fillId="0" borderId="0" xfId="1" applyFont="1" applyFill="1" applyBorder="1"/>
    <xf numFmtId="43" fontId="9" fillId="0" borderId="5" xfId="1" applyFont="1" applyFill="1" applyBorder="1"/>
    <xf numFmtId="0" fontId="14" fillId="2" borderId="5" xfId="1" applyNumberFormat="1" applyFont="1" applyFill="1" applyBorder="1" applyAlignment="1">
      <alignment horizontal="center" wrapText="1"/>
    </xf>
    <xf numFmtId="0" fontId="14" fillId="2" borderId="5" xfId="1" quotePrefix="1" applyNumberFormat="1" applyFont="1" applyFill="1" applyBorder="1" applyAlignment="1">
      <alignment horizontal="center" wrapText="1"/>
    </xf>
    <xf numFmtId="43" fontId="14" fillId="2" borderId="5" xfId="1" quotePrefix="1" applyFont="1" applyFill="1" applyBorder="1" applyAlignment="1">
      <alignment horizontal="center" wrapText="1"/>
    </xf>
    <xf numFmtId="0" fontId="14" fillId="2" borderId="13" xfId="1" applyNumberFormat="1" applyFont="1" applyFill="1" applyBorder="1" applyAlignment="1">
      <alignment horizontal="center"/>
    </xf>
    <xf numFmtId="0" fontId="14" fillId="2" borderId="13" xfId="1" quotePrefix="1" applyNumberFormat="1" applyFont="1" applyFill="1" applyBorder="1" applyAlignment="1">
      <alignment horizontal="center"/>
    </xf>
    <xf numFmtId="43" fontId="14" fillId="2" borderId="13" xfId="1" quotePrefix="1" applyFont="1" applyFill="1" applyBorder="1" applyAlignment="1">
      <alignment horizontal="center"/>
    </xf>
    <xf numFmtId="43" fontId="14" fillId="0" borderId="13" xfId="1" applyFont="1" applyFill="1" applyBorder="1"/>
    <xf numFmtId="43" fontId="3" fillId="0" borderId="13" xfId="1" applyFont="1" applyFill="1" applyBorder="1"/>
    <xf numFmtId="43" fontId="3" fillId="0" borderId="14" xfId="1" applyFont="1" applyFill="1" applyBorder="1"/>
    <xf numFmtId="0" fontId="14" fillId="2" borderId="10" xfId="1" applyNumberFormat="1" applyFont="1" applyFill="1" applyBorder="1" applyAlignment="1">
      <alignment horizontal="center"/>
    </xf>
    <xf numFmtId="0" fontId="14" fillId="2" borderId="10" xfId="1" quotePrefix="1" applyNumberFormat="1" applyFont="1" applyFill="1" applyBorder="1" applyAlignment="1">
      <alignment horizontal="center"/>
    </xf>
    <xf numFmtId="43" fontId="14" fillId="2" borderId="10" xfId="1" quotePrefix="1" applyFont="1" applyFill="1" applyBorder="1" applyAlignment="1">
      <alignment horizontal="center"/>
    </xf>
    <xf numFmtId="43" fontId="4" fillId="2" borderId="20" xfId="1" applyFont="1" applyFill="1" applyBorder="1" applyAlignment="1">
      <alignment horizontal="left" wrapText="1"/>
    </xf>
    <xf numFmtId="43" fontId="4" fillId="2" borderId="9" xfId="1" applyFont="1" applyFill="1" applyBorder="1" applyAlignment="1">
      <alignment horizontal="left" wrapText="1"/>
    </xf>
    <xf numFmtId="43" fontId="3" fillId="0" borderId="15" xfId="1" applyFont="1" applyFill="1" applyBorder="1"/>
    <xf numFmtId="0" fontId="0" fillId="2" borderId="0" xfId="0" applyFill="1"/>
    <xf numFmtId="43" fontId="14" fillId="2" borderId="5" xfId="1" applyFont="1" applyFill="1" applyBorder="1"/>
    <xf numFmtId="43" fontId="10" fillId="4" borderId="22" xfId="1" applyFont="1" applyFill="1" applyBorder="1" applyAlignment="1">
      <alignment horizontal="center" wrapText="1"/>
    </xf>
    <xf numFmtId="0" fontId="10" fillId="4" borderId="22" xfId="1" applyNumberFormat="1" applyFont="1" applyFill="1" applyBorder="1" applyAlignment="1">
      <alignment horizontal="center" wrapText="1"/>
    </xf>
    <xf numFmtId="43" fontId="16" fillId="4" borderId="19" xfId="1" applyFont="1" applyFill="1" applyBorder="1"/>
    <xf numFmtId="43" fontId="16" fillId="4" borderId="16" xfId="1" applyFont="1" applyFill="1" applyBorder="1"/>
    <xf numFmtId="0" fontId="12" fillId="3" borderId="10" xfId="1" applyNumberFormat="1" applyFont="1" applyFill="1" applyBorder="1" applyAlignment="1">
      <alignment horizontal="center" wrapText="1"/>
    </xf>
    <xf numFmtId="43" fontId="12" fillId="3" borderId="10" xfId="1" applyFont="1" applyFill="1" applyBorder="1" applyAlignment="1">
      <alignment horizontal="center" wrapText="1"/>
    </xf>
    <xf numFmtId="43" fontId="13" fillId="3" borderId="10" xfId="1" applyFont="1" applyFill="1" applyBorder="1"/>
    <xf numFmtId="43" fontId="13" fillId="3" borderId="15" xfId="1" applyFont="1" applyFill="1" applyBorder="1"/>
    <xf numFmtId="0" fontId="12" fillId="3" borderId="12" xfId="1" applyNumberFormat="1" applyFont="1" applyFill="1" applyBorder="1" applyAlignment="1">
      <alignment horizontal="center" wrapText="1"/>
    </xf>
    <xf numFmtId="43" fontId="12" fillId="3" borderId="12" xfId="1" applyFont="1" applyFill="1" applyBorder="1" applyAlignment="1">
      <alignment horizontal="center" wrapText="1"/>
    </xf>
    <xf numFmtId="43" fontId="13" fillId="3" borderId="12" xfId="1" applyFont="1" applyFill="1" applyBorder="1"/>
    <xf numFmtId="43" fontId="21" fillId="3" borderId="12" xfId="1" applyFont="1" applyFill="1" applyBorder="1"/>
    <xf numFmtId="0" fontId="14" fillId="3" borderId="12" xfId="1" applyNumberFormat="1" applyFont="1" applyFill="1" applyBorder="1" applyAlignment="1">
      <alignment horizontal="center"/>
    </xf>
    <xf numFmtId="0" fontId="14" fillId="3" borderId="12" xfId="1" quotePrefix="1" applyNumberFormat="1" applyFont="1" applyFill="1" applyBorder="1" applyAlignment="1">
      <alignment horizontal="center"/>
    </xf>
    <xf numFmtId="43" fontId="14" fillId="3" borderId="12" xfId="1" quotePrefix="1" applyFont="1" applyFill="1" applyBorder="1" applyAlignment="1">
      <alignment horizontal="center"/>
    </xf>
    <xf numFmtId="43" fontId="15" fillId="3" borderId="12" xfId="1" applyFont="1" applyFill="1" applyBorder="1"/>
    <xf numFmtId="0" fontId="14" fillId="3" borderId="10" xfId="1" applyNumberFormat="1" applyFont="1" applyFill="1" applyBorder="1" applyAlignment="1">
      <alignment horizontal="center"/>
    </xf>
    <xf numFmtId="0" fontId="14" fillId="3" borderId="10" xfId="1" quotePrefix="1" applyNumberFormat="1" applyFont="1" applyFill="1" applyBorder="1" applyAlignment="1">
      <alignment horizontal="center"/>
    </xf>
    <xf numFmtId="43" fontId="14" fillId="3" borderId="10" xfId="1" quotePrefix="1" applyFont="1" applyFill="1" applyBorder="1" applyAlignment="1">
      <alignment horizontal="center"/>
    </xf>
    <xf numFmtId="43" fontId="15" fillId="3" borderId="10" xfId="1" applyFont="1" applyFill="1" applyBorder="1"/>
    <xf numFmtId="43" fontId="11" fillId="3" borderId="21" xfId="1" applyFont="1" applyFill="1" applyBorder="1" applyAlignment="1">
      <alignment horizontal="right" wrapText="1"/>
    </xf>
    <xf numFmtId="43" fontId="16" fillId="3" borderId="21" xfId="1" applyFont="1" applyFill="1" applyBorder="1"/>
    <xf numFmtId="43" fontId="15" fillId="3" borderId="23" xfId="1" applyFont="1" applyFill="1" applyBorder="1" applyAlignment="1">
      <alignment horizontal="center" vertical="center" wrapText="1"/>
    </xf>
    <xf numFmtId="43" fontId="15" fillId="3" borderId="11" xfId="1" applyFont="1" applyFill="1" applyBorder="1" applyAlignment="1">
      <alignment horizontal="center" vertical="center" wrapText="1"/>
    </xf>
    <xf numFmtId="43" fontId="15" fillId="3" borderId="9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horizontal="left"/>
    </xf>
    <xf numFmtId="43" fontId="12" fillId="3" borderId="15" xfId="1" applyFont="1" applyFill="1" applyBorder="1" applyAlignment="1">
      <alignment horizontal="center" wrapText="1"/>
    </xf>
    <xf numFmtId="43" fontId="14" fillId="2" borderId="14" xfId="1" quotePrefix="1" applyFont="1" applyFill="1" applyBorder="1" applyAlignment="1">
      <alignment horizontal="center"/>
    </xf>
    <xf numFmtId="43" fontId="14" fillId="2" borderId="6" xfId="1" quotePrefix="1" applyFont="1" applyFill="1" applyBorder="1" applyAlignment="1">
      <alignment horizontal="center"/>
    </xf>
    <xf numFmtId="43" fontId="12" fillId="3" borderId="25" xfId="1" applyFont="1" applyFill="1" applyBorder="1" applyAlignment="1">
      <alignment horizontal="center" wrapText="1"/>
    </xf>
    <xf numFmtId="43" fontId="14" fillId="2" borderId="6" xfId="1" quotePrefix="1" applyFont="1" applyFill="1" applyBorder="1" applyAlignment="1">
      <alignment horizontal="center" wrapText="1"/>
    </xf>
    <xf numFmtId="43" fontId="14" fillId="3" borderId="25" xfId="1" quotePrefix="1" applyFont="1" applyFill="1" applyBorder="1" applyAlignment="1">
      <alignment horizontal="center"/>
    </xf>
    <xf numFmtId="43" fontId="14" fillId="3" borderId="15" xfId="1" quotePrefix="1" applyFont="1" applyFill="1" applyBorder="1" applyAlignment="1">
      <alignment horizontal="center"/>
    </xf>
    <xf numFmtId="43" fontId="14" fillId="2" borderId="15" xfId="1" quotePrefix="1" applyFont="1" applyFill="1" applyBorder="1" applyAlignment="1">
      <alignment horizontal="center"/>
    </xf>
    <xf numFmtId="0" fontId="14" fillId="3" borderId="25" xfId="1" quotePrefix="1" applyNumberFormat="1" applyFont="1" applyFill="1" applyBorder="1" applyAlignment="1">
      <alignment horizontal="center"/>
    </xf>
    <xf numFmtId="43" fontId="11" fillId="3" borderId="26" xfId="1" applyFont="1" applyFill="1" applyBorder="1" applyAlignment="1">
      <alignment horizontal="right" wrapText="1"/>
    </xf>
    <xf numFmtId="43" fontId="14" fillId="2" borderId="15" xfId="1" quotePrefix="1" applyFont="1" applyFill="1" applyBorder="1" applyAlignment="1">
      <alignment horizontal="center" wrapText="1"/>
    </xf>
    <xf numFmtId="43" fontId="5" fillId="0" borderId="27" xfId="1" applyFont="1" applyFill="1" applyBorder="1" applyAlignment="1">
      <alignment horizontal="center"/>
    </xf>
    <xf numFmtId="43" fontId="9" fillId="0" borderId="28" xfId="1" applyFont="1" applyFill="1" applyBorder="1"/>
    <xf numFmtId="43" fontId="13" fillId="3" borderId="29" xfId="1" applyFont="1" applyFill="1" applyBorder="1"/>
    <xf numFmtId="43" fontId="14" fillId="0" borderId="30" xfId="1" applyFont="1" applyFill="1" applyBorder="1"/>
    <xf numFmtId="43" fontId="14" fillId="0" borderId="28" xfId="1" applyFont="1" applyFill="1" applyBorder="1"/>
    <xf numFmtId="43" fontId="13" fillId="3" borderId="31" xfId="1" applyFont="1" applyFill="1" applyBorder="1"/>
    <xf numFmtId="43" fontId="14" fillId="0" borderId="28" xfId="1" applyFont="1" applyFill="1" applyBorder="1" applyAlignment="1"/>
    <xf numFmtId="43" fontId="15" fillId="3" borderId="31" xfId="1" applyFont="1" applyFill="1" applyBorder="1"/>
    <xf numFmtId="43" fontId="16" fillId="4" borderId="18" xfId="1" applyFont="1" applyFill="1" applyBorder="1"/>
    <xf numFmtId="43" fontId="15" fillId="3" borderId="29" xfId="1" applyFont="1" applyFill="1" applyBorder="1"/>
    <xf numFmtId="43" fontId="14" fillId="0" borderId="29" xfId="1" applyFont="1" applyFill="1" applyBorder="1"/>
    <xf numFmtId="43" fontId="15" fillId="0" borderId="28" xfId="1" applyFont="1" applyFill="1" applyBorder="1"/>
    <xf numFmtId="43" fontId="16" fillId="3" borderId="32" xfId="1" applyFont="1" applyFill="1" applyBorder="1"/>
    <xf numFmtId="43" fontId="5" fillId="0" borderId="33" xfId="1" applyFont="1" applyFill="1" applyBorder="1" applyAlignment="1">
      <alignment horizontal="center"/>
    </xf>
    <xf numFmtId="43" fontId="9" fillId="0" borderId="34" xfId="1" applyFont="1" applyFill="1" applyBorder="1"/>
    <xf numFmtId="43" fontId="13" fillId="3" borderId="36" xfId="1" applyFont="1" applyFill="1" applyBorder="1"/>
    <xf numFmtId="43" fontId="14" fillId="0" borderId="37" xfId="1" applyFont="1" applyFill="1" applyBorder="1"/>
    <xf numFmtId="43" fontId="14" fillId="0" borderId="34" xfId="1" applyFont="1" applyFill="1" applyBorder="1"/>
    <xf numFmtId="43" fontId="13" fillId="3" borderId="24" xfId="1" applyFont="1" applyFill="1" applyBorder="1"/>
    <xf numFmtId="43" fontId="15" fillId="3" borderId="24" xfId="1" applyFont="1" applyFill="1" applyBorder="1"/>
    <xf numFmtId="43" fontId="16" fillId="4" borderId="35" xfId="1" applyFont="1" applyFill="1" applyBorder="1"/>
    <xf numFmtId="43" fontId="15" fillId="3" borderId="36" xfId="1" applyFont="1" applyFill="1" applyBorder="1"/>
    <xf numFmtId="43" fontId="14" fillId="0" borderId="36" xfId="1" applyFont="1" applyFill="1" applyBorder="1"/>
    <xf numFmtId="43" fontId="15" fillId="0" borderId="34" xfId="1" applyFont="1" applyFill="1" applyBorder="1"/>
    <xf numFmtId="43" fontId="16" fillId="3" borderId="38" xfId="1" applyFont="1" applyFill="1" applyBorder="1"/>
    <xf numFmtId="43" fontId="5" fillId="0" borderId="3" xfId="1" applyFont="1" applyFill="1" applyBorder="1" applyAlignment="1">
      <alignment horizontal="center"/>
    </xf>
    <xf numFmtId="43" fontId="9" fillId="0" borderId="6" xfId="1" applyFont="1" applyFill="1" applyBorder="1"/>
    <xf numFmtId="43" fontId="14" fillId="0" borderId="14" xfId="1" applyFont="1" applyFill="1" applyBorder="1"/>
    <xf numFmtId="43" fontId="14" fillId="0" borderId="6" xfId="1" applyFont="1" applyFill="1" applyBorder="1"/>
    <xf numFmtId="43" fontId="13" fillId="3" borderId="25" xfId="1" applyFont="1" applyFill="1" applyBorder="1"/>
    <xf numFmtId="43" fontId="14" fillId="0" borderId="6" xfId="1" applyFont="1" applyFill="1" applyBorder="1" applyAlignment="1"/>
    <xf numFmtId="43" fontId="15" fillId="3" borderId="25" xfId="1" applyFont="1" applyFill="1" applyBorder="1"/>
    <xf numFmtId="43" fontId="15" fillId="3" borderId="15" xfId="1" applyFont="1" applyFill="1" applyBorder="1"/>
    <xf numFmtId="43" fontId="14" fillId="0" borderId="15" xfId="1" applyFont="1" applyFill="1" applyBorder="1"/>
    <xf numFmtId="43" fontId="15" fillId="0" borderId="6" xfId="1" applyFont="1" applyFill="1" applyBorder="1"/>
    <xf numFmtId="43" fontId="16" fillId="3" borderId="26" xfId="1" applyFont="1" applyFill="1" applyBorder="1"/>
    <xf numFmtId="43" fontId="6" fillId="0" borderId="27" xfId="1" applyFont="1" applyFill="1" applyBorder="1" applyAlignment="1">
      <alignment horizontal="center"/>
    </xf>
    <xf numFmtId="43" fontId="3" fillId="0" borderId="28" xfId="1" applyFont="1" applyFill="1" applyBorder="1"/>
    <xf numFmtId="43" fontId="14" fillId="2" borderId="28" xfId="1" applyFont="1" applyFill="1" applyBorder="1"/>
    <xf numFmtId="43" fontId="21" fillId="3" borderId="31" xfId="1" applyFont="1" applyFill="1" applyBorder="1"/>
    <xf numFmtId="43" fontId="3" fillId="0" borderId="29" xfId="1" applyFont="1" applyFill="1" applyBorder="1"/>
    <xf numFmtId="43" fontId="6" fillId="0" borderId="28" xfId="1" applyFont="1" applyFill="1" applyBorder="1" applyAlignment="1">
      <alignment horizontal="center"/>
    </xf>
    <xf numFmtId="43" fontId="6" fillId="0" borderId="33" xfId="1" applyFont="1" applyFill="1" applyBorder="1" applyAlignment="1">
      <alignment horizontal="center" wrapText="1"/>
    </xf>
    <xf numFmtId="43" fontId="6" fillId="0" borderId="3" xfId="1" applyFont="1" applyFill="1" applyBorder="1" applyAlignment="1">
      <alignment horizontal="center"/>
    </xf>
    <xf numFmtId="43" fontId="3" fillId="0" borderId="6" xfId="1" applyFont="1" applyFill="1" applyBorder="1" applyAlignment="1"/>
    <xf numFmtId="43" fontId="9" fillId="0" borderId="40" xfId="1" applyFont="1" applyFill="1" applyBorder="1"/>
    <xf numFmtId="43" fontId="13" fillId="3" borderId="42" xfId="1" applyFont="1" applyFill="1" applyBorder="1"/>
    <xf numFmtId="43" fontId="3" fillId="2" borderId="40" xfId="1" applyFont="1" applyFill="1" applyBorder="1"/>
    <xf numFmtId="43" fontId="13" fillId="3" borderId="44" xfId="1" applyFont="1" applyFill="1" applyBorder="1"/>
    <xf numFmtId="43" fontId="3" fillId="2" borderId="43" xfId="1" applyFont="1" applyFill="1" applyBorder="1"/>
    <xf numFmtId="43" fontId="15" fillId="3" borderId="44" xfId="1" applyFont="1" applyFill="1" applyBorder="1"/>
    <xf numFmtId="43" fontId="16" fillId="4" borderId="41" xfId="1" applyFont="1" applyFill="1" applyBorder="1"/>
    <xf numFmtId="43" fontId="15" fillId="3" borderId="42" xfId="1" applyFont="1" applyFill="1" applyBorder="1"/>
    <xf numFmtId="43" fontId="3" fillId="2" borderId="42" xfId="1" applyFont="1" applyFill="1" applyBorder="1"/>
    <xf numFmtId="43" fontId="16" fillId="3" borderId="45" xfId="1" applyFont="1" applyFill="1" applyBorder="1"/>
    <xf numFmtId="43" fontId="3" fillId="0" borderId="42" xfId="1" applyFont="1" applyFill="1" applyBorder="1"/>
    <xf numFmtId="43" fontId="7" fillId="2" borderId="33" xfId="1" applyFont="1" applyFill="1" applyBorder="1" applyAlignment="1">
      <alignment horizontal="center" wrapText="1"/>
    </xf>
    <xf numFmtId="43" fontId="3" fillId="0" borderId="37" xfId="1" applyFont="1" applyFill="1" applyBorder="1"/>
    <xf numFmtId="43" fontId="3" fillId="0" borderId="34" xfId="1" applyFont="1" applyFill="1" applyBorder="1"/>
    <xf numFmtId="43" fontId="3" fillId="0" borderId="36" xfId="1" applyFont="1" applyFill="1" applyBorder="1"/>
    <xf numFmtId="43" fontId="14" fillId="0" borderId="4" xfId="1" applyFont="1" applyFill="1" applyBorder="1" applyAlignment="1">
      <alignment horizontal="left" wrapText="1"/>
    </xf>
    <xf numFmtId="43" fontId="4" fillId="2" borderId="46" xfId="1" applyFont="1" applyFill="1" applyBorder="1" applyAlignment="1">
      <alignment horizontal="left" wrapText="1"/>
    </xf>
    <xf numFmtId="0" fontId="14" fillId="2" borderId="47" xfId="1" applyNumberFormat="1" applyFont="1" applyFill="1" applyBorder="1" applyAlignment="1">
      <alignment horizontal="center"/>
    </xf>
    <xf numFmtId="0" fontId="14" fillId="2" borderId="47" xfId="1" quotePrefix="1" applyNumberFormat="1" applyFont="1" applyFill="1" applyBorder="1" applyAlignment="1">
      <alignment horizontal="center"/>
    </xf>
    <xf numFmtId="43" fontId="14" fillId="2" borderId="47" xfId="1" quotePrefix="1" applyFont="1" applyFill="1" applyBorder="1" applyAlignment="1">
      <alignment horizontal="center"/>
    </xf>
    <xf numFmtId="43" fontId="14" fillId="2" borderId="48" xfId="1" quotePrefix="1" applyFont="1" applyFill="1" applyBorder="1" applyAlignment="1">
      <alignment horizontal="center"/>
    </xf>
    <xf numFmtId="43" fontId="14" fillId="0" borderId="49" xfId="1" applyFont="1" applyFill="1" applyBorder="1"/>
    <xf numFmtId="43" fontId="14" fillId="0" borderId="50" xfId="1" applyFont="1" applyFill="1" applyBorder="1"/>
    <xf numFmtId="43" fontId="14" fillId="0" borderId="48" xfId="1" applyFont="1" applyFill="1" applyBorder="1"/>
    <xf numFmtId="43" fontId="14" fillId="0" borderId="47" xfId="1" applyFont="1" applyFill="1" applyBorder="1"/>
    <xf numFmtId="43" fontId="3" fillId="0" borderId="47" xfId="1" applyFont="1" applyFill="1" applyBorder="1"/>
    <xf numFmtId="43" fontId="3" fillId="0" borderId="48" xfId="1" applyFont="1" applyFill="1" applyBorder="1"/>
    <xf numFmtId="43" fontId="3" fillId="0" borderId="49" xfId="1" applyFont="1" applyFill="1" applyBorder="1"/>
    <xf numFmtId="43" fontId="3" fillId="0" borderId="51" xfId="1" applyFont="1" applyFill="1" applyBorder="1"/>
    <xf numFmtId="43" fontId="14" fillId="0" borderId="48" xfId="1" applyFont="1" applyFill="1" applyBorder="1" applyAlignment="1"/>
    <xf numFmtId="43" fontId="14" fillId="0" borderId="50" xfId="1" applyFont="1" applyFill="1" applyBorder="1" applyAlignment="1"/>
    <xf numFmtId="43" fontId="14" fillId="2" borderId="50" xfId="1" applyFont="1" applyFill="1" applyBorder="1" applyAlignment="1"/>
    <xf numFmtId="43" fontId="14" fillId="2" borderId="47" xfId="1" applyFont="1" applyFill="1" applyBorder="1" applyAlignment="1"/>
    <xf numFmtId="43" fontId="3" fillId="0" borderId="47" xfId="1" applyFont="1" applyFill="1" applyBorder="1" applyAlignment="1"/>
    <xf numFmtId="43" fontId="3" fillId="0" borderId="48" xfId="1" applyFont="1" applyFill="1" applyBorder="1" applyAlignment="1"/>
    <xf numFmtId="43" fontId="3" fillId="2" borderId="51" xfId="1" applyFont="1" applyFill="1" applyBorder="1"/>
    <xf numFmtId="0" fontId="14" fillId="2" borderId="47" xfId="1" applyNumberFormat="1" applyFont="1" applyFill="1" applyBorder="1" applyAlignment="1">
      <alignment horizontal="center" wrapText="1"/>
    </xf>
    <xf numFmtId="0" fontId="14" fillId="2" borderId="47" xfId="1" quotePrefix="1" applyNumberFormat="1" applyFont="1" applyFill="1" applyBorder="1" applyAlignment="1">
      <alignment horizontal="center" wrapText="1"/>
    </xf>
    <xf numFmtId="43" fontId="14" fillId="2" borderId="47" xfId="1" quotePrefix="1" applyFont="1" applyFill="1" applyBorder="1" applyAlignment="1">
      <alignment horizontal="center" wrapText="1"/>
    </xf>
    <xf numFmtId="43" fontId="14" fillId="2" borderId="48" xfId="1" quotePrefix="1" applyFont="1" applyFill="1" applyBorder="1" applyAlignment="1">
      <alignment horizontal="center" wrapText="1"/>
    </xf>
    <xf numFmtId="43" fontId="14" fillId="2" borderId="50" xfId="1" applyFont="1" applyFill="1" applyBorder="1"/>
    <xf numFmtId="43" fontId="14" fillId="2" borderId="47" xfId="1" applyFont="1" applyFill="1" applyBorder="1"/>
    <xf numFmtId="43" fontId="3" fillId="2" borderId="47" xfId="1" applyFont="1" applyFill="1" applyBorder="1"/>
    <xf numFmtId="0" fontId="14" fillId="2" borderId="57" xfId="1" applyNumberFormat="1" applyFont="1" applyFill="1" applyBorder="1" applyAlignment="1">
      <alignment horizontal="center" wrapText="1"/>
    </xf>
    <xf numFmtId="0" fontId="14" fillId="2" borderId="57" xfId="1" quotePrefix="1" applyNumberFormat="1" applyFont="1" applyFill="1" applyBorder="1" applyAlignment="1">
      <alignment horizontal="center" wrapText="1"/>
    </xf>
    <xf numFmtId="43" fontId="14" fillId="2" borderId="57" xfId="1" quotePrefix="1" applyFont="1" applyFill="1" applyBorder="1" applyAlignment="1">
      <alignment horizontal="center" wrapText="1"/>
    </xf>
    <xf numFmtId="43" fontId="14" fillId="2" borderId="58" xfId="1" quotePrefix="1" applyFont="1" applyFill="1" applyBorder="1" applyAlignment="1">
      <alignment horizontal="center" wrapText="1"/>
    </xf>
    <xf numFmtId="43" fontId="14" fillId="0" borderId="60" xfId="1" applyFont="1" applyFill="1" applyBorder="1"/>
    <xf numFmtId="43" fontId="14" fillId="0" borderId="58" xfId="1" applyFont="1" applyFill="1" applyBorder="1"/>
    <xf numFmtId="43" fontId="14" fillId="0" borderId="61" xfId="1" applyFont="1" applyFill="1" applyBorder="1"/>
    <xf numFmtId="43" fontId="14" fillId="2" borderId="60" xfId="1" applyFont="1" applyFill="1" applyBorder="1"/>
    <xf numFmtId="43" fontId="14" fillId="2" borderId="57" xfId="1" applyFont="1" applyFill="1" applyBorder="1"/>
    <xf numFmtId="43" fontId="3" fillId="2" borderId="57" xfId="1" applyFont="1" applyFill="1" applyBorder="1"/>
    <xf numFmtId="43" fontId="3" fillId="0" borderId="57" xfId="1" applyFont="1" applyFill="1" applyBorder="1"/>
    <xf numFmtId="43" fontId="3" fillId="0" borderId="58" xfId="1" applyFont="1" applyFill="1" applyBorder="1"/>
    <xf numFmtId="43" fontId="3" fillId="0" borderId="61" xfId="1" applyFont="1" applyFill="1" applyBorder="1"/>
    <xf numFmtId="43" fontId="3" fillId="2" borderId="62" xfId="1" applyFont="1" applyFill="1" applyBorder="1"/>
    <xf numFmtId="43" fontId="11" fillId="4" borderId="35" xfId="1" applyFont="1" applyFill="1" applyBorder="1" applyAlignment="1"/>
    <xf numFmtId="43" fontId="11" fillId="4" borderId="18" xfId="1" applyFont="1" applyFill="1" applyBorder="1" applyAlignment="1"/>
    <xf numFmtId="43" fontId="11" fillId="4" borderId="16" xfId="1" applyFont="1" applyFill="1" applyBorder="1" applyAlignment="1"/>
    <xf numFmtId="43" fontId="11" fillId="4" borderId="19" xfId="1" applyFont="1" applyFill="1" applyBorder="1" applyAlignment="1"/>
    <xf numFmtId="43" fontId="11" fillId="4" borderId="41" xfId="1" applyFont="1" applyFill="1" applyBorder="1" applyAlignment="1"/>
    <xf numFmtId="43" fontId="9" fillId="0" borderId="34" xfId="1" applyFont="1" applyFill="1" applyBorder="1" applyAlignment="1">
      <alignment horizontal="center"/>
    </xf>
    <xf numFmtId="43" fontId="11" fillId="4" borderId="35" xfId="1" applyFont="1" applyFill="1" applyBorder="1" applyAlignment="1">
      <alignment horizontal="center"/>
    </xf>
    <xf numFmtId="43" fontId="13" fillId="3" borderId="36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4" xfId="1" applyFont="1" applyFill="1" applyBorder="1" applyAlignment="1">
      <alignment horizontal="center"/>
    </xf>
    <xf numFmtId="43" fontId="13" fillId="3" borderId="24" xfId="1" applyFont="1" applyFill="1" applyBorder="1" applyAlignment="1">
      <alignment horizontal="center"/>
    </xf>
    <xf numFmtId="43" fontId="14" fillId="0" borderId="59" xfId="1" applyFont="1" applyFill="1" applyBorder="1" applyAlignment="1">
      <alignment horizontal="center"/>
    </xf>
    <xf numFmtId="43" fontId="14" fillId="0" borderId="37" xfId="1" applyFont="1" applyFill="1" applyBorder="1" applyAlignment="1">
      <alignment horizontal="center"/>
    </xf>
    <xf numFmtId="43" fontId="15" fillId="3" borderId="24" xfId="1" applyFont="1" applyFill="1" applyBorder="1" applyAlignment="1">
      <alignment horizontal="center"/>
    </xf>
    <xf numFmtId="43" fontId="16" fillId="4" borderId="35" xfId="1" applyFont="1" applyFill="1" applyBorder="1" applyAlignment="1">
      <alignment horizontal="center"/>
    </xf>
    <xf numFmtId="43" fontId="15" fillId="3" borderId="36" xfId="1" applyFont="1" applyFill="1" applyBorder="1" applyAlignment="1">
      <alignment horizontal="center"/>
    </xf>
    <xf numFmtId="43" fontId="14" fillId="0" borderId="36" xfId="1" applyFont="1" applyFill="1" applyBorder="1" applyAlignment="1">
      <alignment horizontal="center"/>
    </xf>
    <xf numFmtId="43" fontId="14" fillId="2" borderId="34" xfId="1" applyFont="1" applyFill="1" applyBorder="1" applyAlignment="1">
      <alignment horizontal="center"/>
    </xf>
    <xf numFmtId="43" fontId="15" fillId="0" borderId="34" xfId="1" applyFont="1" applyFill="1" applyBorder="1" applyAlignment="1">
      <alignment horizontal="center"/>
    </xf>
    <xf numFmtId="43" fontId="16" fillId="3" borderId="38" xfId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14" fillId="2" borderId="46" xfId="1" applyFont="1" applyFill="1" applyBorder="1" applyAlignment="1">
      <alignment wrapText="1"/>
    </xf>
    <xf numFmtId="43" fontId="3" fillId="0" borderId="50" xfId="1" applyFont="1" applyFill="1" applyBorder="1"/>
    <xf numFmtId="43" fontId="14" fillId="2" borderId="49" xfId="1" applyFont="1" applyFill="1" applyBorder="1" applyAlignment="1">
      <alignment horizontal="center"/>
    </xf>
    <xf numFmtId="43" fontId="14" fillId="2" borderId="48" xfId="1" applyFont="1" applyFill="1" applyBorder="1"/>
    <xf numFmtId="43" fontId="3" fillId="2" borderId="48" xfId="1" applyFont="1" applyFill="1" applyBorder="1"/>
    <xf numFmtId="0" fontId="14" fillId="2" borderId="57" xfId="1" applyNumberFormat="1" applyFont="1" applyFill="1" applyBorder="1" applyAlignment="1">
      <alignment horizontal="center"/>
    </xf>
    <xf numFmtId="0" fontId="14" fillId="2" borderId="57" xfId="1" quotePrefix="1" applyNumberFormat="1" applyFont="1" applyFill="1" applyBorder="1" applyAlignment="1">
      <alignment horizontal="center"/>
    </xf>
    <xf numFmtId="43" fontId="14" fillId="2" borderId="57" xfId="1" quotePrefix="1" applyFont="1" applyFill="1" applyBorder="1" applyAlignment="1">
      <alignment horizontal="center"/>
    </xf>
    <xf numFmtId="43" fontId="14" fillId="2" borderId="58" xfId="1" quotePrefix="1" applyFont="1" applyFill="1" applyBorder="1" applyAlignment="1">
      <alignment horizontal="center"/>
    </xf>
    <xf numFmtId="43" fontId="14" fillId="2" borderId="59" xfId="1" applyFont="1" applyFill="1" applyBorder="1" applyAlignment="1">
      <alignment horizontal="center"/>
    </xf>
    <xf numFmtId="43" fontId="3" fillId="0" borderId="60" xfId="1" applyFont="1" applyFill="1" applyBorder="1"/>
    <xf numFmtId="43" fontId="3" fillId="0" borderId="59" xfId="1" applyFont="1" applyFill="1" applyBorder="1"/>
    <xf numFmtId="43" fontId="3" fillId="2" borderId="66" xfId="1" applyFont="1" applyFill="1" applyBorder="1"/>
    <xf numFmtId="43" fontId="6" fillId="2" borderId="47" xfId="1" applyFont="1" applyFill="1" applyBorder="1" applyAlignment="1">
      <alignment wrapText="1"/>
    </xf>
    <xf numFmtId="43" fontId="22" fillId="2" borderId="39" xfId="1" applyFont="1" applyFill="1" applyBorder="1" applyAlignment="1">
      <alignment horizontal="center" wrapText="1"/>
    </xf>
    <xf numFmtId="0" fontId="5" fillId="3" borderId="10" xfId="1" applyNumberFormat="1" applyFont="1" applyFill="1" applyBorder="1" applyAlignment="1">
      <alignment horizontal="center"/>
    </xf>
    <xf numFmtId="43" fontId="5" fillId="3" borderId="10" xfId="1" applyFont="1" applyFill="1" applyBorder="1" applyAlignment="1">
      <alignment horizontal="center"/>
    </xf>
    <xf numFmtId="43" fontId="5" fillId="3" borderId="15" xfId="1" applyFont="1" applyFill="1" applyBorder="1" applyAlignment="1">
      <alignment horizontal="center"/>
    </xf>
    <xf numFmtId="43" fontId="5" fillId="2" borderId="72" xfId="1" applyFont="1" applyFill="1" applyBorder="1" applyAlignment="1">
      <alignment horizontal="left" wrapText="1"/>
    </xf>
    <xf numFmtId="0" fontId="14" fillId="2" borderId="73" xfId="1" applyNumberFormat="1" applyFont="1" applyFill="1" applyBorder="1" applyAlignment="1">
      <alignment horizontal="center"/>
    </xf>
    <xf numFmtId="0" fontId="14" fillId="2" borderId="73" xfId="1" quotePrefix="1" applyNumberFormat="1" applyFont="1" applyFill="1" applyBorder="1" applyAlignment="1">
      <alignment horizontal="center"/>
    </xf>
    <xf numFmtId="43" fontId="14" fillId="2" borderId="73" xfId="1" quotePrefix="1" applyFont="1" applyFill="1" applyBorder="1" applyAlignment="1">
      <alignment horizontal="center"/>
    </xf>
    <xf numFmtId="43" fontId="14" fillId="2" borderId="74" xfId="1" quotePrefix="1" applyFont="1" applyFill="1" applyBorder="1" applyAlignment="1">
      <alignment horizontal="center"/>
    </xf>
    <xf numFmtId="43" fontId="14" fillId="0" borderId="75" xfId="1" applyFont="1" applyFill="1" applyBorder="1" applyAlignment="1">
      <alignment horizontal="center"/>
    </xf>
    <xf numFmtId="43" fontId="14" fillId="0" borderId="76" xfId="1" applyFont="1" applyFill="1" applyBorder="1"/>
    <xf numFmtId="43" fontId="14" fillId="0" borderId="74" xfId="1" applyFont="1" applyFill="1" applyBorder="1"/>
    <xf numFmtId="43" fontId="14" fillId="0" borderId="75" xfId="1" applyFont="1" applyFill="1" applyBorder="1"/>
    <xf numFmtId="43" fontId="3" fillId="0" borderId="76" xfId="1" applyFont="1" applyFill="1" applyBorder="1"/>
    <xf numFmtId="43" fontId="3" fillId="0" borderId="73" xfId="1" applyFont="1" applyFill="1" applyBorder="1"/>
    <xf numFmtId="43" fontId="6" fillId="2" borderId="73" xfId="1" applyFont="1" applyFill="1" applyBorder="1" applyAlignment="1">
      <alignment wrapText="1"/>
    </xf>
    <xf numFmtId="43" fontId="3" fillId="2" borderId="73" xfId="1" applyFont="1" applyFill="1" applyBorder="1"/>
    <xf numFmtId="43" fontId="3" fillId="0" borderId="74" xfId="1" applyFont="1" applyFill="1" applyBorder="1"/>
    <xf numFmtId="43" fontId="3" fillId="0" borderId="75" xfId="1" applyFont="1" applyFill="1" applyBorder="1"/>
    <xf numFmtId="43" fontId="3" fillId="2" borderId="77" xfId="1" applyFont="1" applyFill="1" applyBorder="1"/>
    <xf numFmtId="0" fontId="14" fillId="3" borderId="52" xfId="1" applyNumberFormat="1" applyFont="1" applyFill="1" applyBorder="1" applyAlignment="1">
      <alignment horizontal="center"/>
    </xf>
    <xf numFmtId="0" fontId="14" fillId="3" borderId="52" xfId="1" quotePrefix="1" applyNumberFormat="1" applyFont="1" applyFill="1" applyBorder="1" applyAlignment="1">
      <alignment horizontal="center"/>
    </xf>
    <xf numFmtId="43" fontId="14" fillId="3" borderId="52" xfId="1" quotePrefix="1" applyFont="1" applyFill="1" applyBorder="1" applyAlignment="1">
      <alignment horizontal="center"/>
    </xf>
    <xf numFmtId="43" fontId="14" fillId="3" borderId="53" xfId="1" quotePrefix="1" applyFont="1" applyFill="1" applyBorder="1" applyAlignment="1">
      <alignment horizontal="center"/>
    </xf>
    <xf numFmtId="43" fontId="14" fillId="3" borderId="54" xfId="1" applyFont="1" applyFill="1" applyBorder="1" applyAlignment="1">
      <alignment horizontal="center"/>
    </xf>
    <xf numFmtId="43" fontId="14" fillId="3" borderId="55" xfId="1" applyFont="1" applyFill="1" applyBorder="1"/>
    <xf numFmtId="43" fontId="14" fillId="3" borderId="53" xfId="1" applyFont="1" applyFill="1" applyBorder="1"/>
    <xf numFmtId="43" fontId="14" fillId="3" borderId="54" xfId="1" applyFont="1" applyFill="1" applyBorder="1"/>
    <xf numFmtId="43" fontId="5" fillId="3" borderId="55" xfId="1" applyFont="1" applyFill="1" applyBorder="1" applyAlignment="1">
      <alignment wrapText="1"/>
    </xf>
    <xf numFmtId="43" fontId="14" fillId="3" borderId="52" xfId="1" applyFont="1" applyFill="1" applyBorder="1"/>
    <xf numFmtId="43" fontId="3" fillId="3" borderId="52" xfId="1" applyFont="1" applyFill="1" applyBorder="1"/>
    <xf numFmtId="43" fontId="3" fillId="3" borderId="53" xfId="1" applyFont="1" applyFill="1" applyBorder="1"/>
    <xf numFmtId="43" fontId="3" fillId="3" borderId="54" xfId="1" applyFont="1" applyFill="1" applyBorder="1"/>
    <xf numFmtId="43" fontId="3" fillId="3" borderId="56" xfId="1" applyFont="1" applyFill="1" applyBorder="1"/>
    <xf numFmtId="0" fontId="14" fillId="3" borderId="52" xfId="1" applyNumberFormat="1" applyFont="1" applyFill="1" applyBorder="1" applyAlignment="1">
      <alignment horizontal="center" wrapText="1"/>
    </xf>
    <xf numFmtId="0" fontId="14" fillId="3" borderId="52" xfId="1" quotePrefix="1" applyNumberFormat="1" applyFont="1" applyFill="1" applyBorder="1" applyAlignment="1">
      <alignment horizontal="center" wrapText="1"/>
    </xf>
    <xf numFmtId="43" fontId="14" fillId="3" borderId="52" xfId="1" quotePrefix="1" applyFont="1" applyFill="1" applyBorder="1" applyAlignment="1">
      <alignment horizontal="center" wrapText="1"/>
    </xf>
    <xf numFmtId="43" fontId="14" fillId="3" borderId="53" xfId="1" quotePrefix="1" applyFont="1" applyFill="1" applyBorder="1" applyAlignment="1">
      <alignment horizontal="center" wrapText="1"/>
    </xf>
    <xf numFmtId="0" fontId="14" fillId="3" borderId="67" xfId="1" applyNumberFormat="1" applyFont="1" applyFill="1" applyBorder="1" applyAlignment="1">
      <alignment horizontal="center"/>
    </xf>
    <xf numFmtId="0" fontId="14" fillId="3" borderId="67" xfId="1" quotePrefix="1" applyNumberFormat="1" applyFont="1" applyFill="1" applyBorder="1" applyAlignment="1">
      <alignment horizontal="center"/>
    </xf>
    <xf numFmtId="43" fontId="14" fillId="3" borderId="67" xfId="1" quotePrefix="1" applyFont="1" applyFill="1" applyBorder="1" applyAlignment="1">
      <alignment horizontal="center"/>
    </xf>
    <xf numFmtId="43" fontId="14" fillId="3" borderId="68" xfId="1" quotePrefix="1" applyFont="1" applyFill="1" applyBorder="1" applyAlignment="1">
      <alignment horizontal="center"/>
    </xf>
    <xf numFmtId="43" fontId="14" fillId="3" borderId="69" xfId="1" applyFont="1" applyFill="1" applyBorder="1" applyAlignment="1">
      <alignment horizontal="center"/>
    </xf>
    <xf numFmtId="43" fontId="14" fillId="3" borderId="70" xfId="1" applyFont="1" applyFill="1" applyBorder="1"/>
    <xf numFmtId="43" fontId="14" fillId="3" borderId="68" xfId="1" applyFont="1" applyFill="1" applyBorder="1"/>
    <xf numFmtId="43" fontId="14" fillId="3" borderId="69" xfId="1" applyFont="1" applyFill="1" applyBorder="1"/>
    <xf numFmtId="43" fontId="14" fillId="3" borderId="67" xfId="1" applyFont="1" applyFill="1" applyBorder="1"/>
    <xf numFmtId="43" fontId="3" fillId="3" borderId="67" xfId="1" applyFont="1" applyFill="1" applyBorder="1"/>
    <xf numFmtId="43" fontId="3" fillId="3" borderId="68" xfId="1" applyFont="1" applyFill="1" applyBorder="1"/>
    <xf numFmtId="43" fontId="3" fillId="3" borderId="69" xfId="1" applyFont="1" applyFill="1" applyBorder="1"/>
    <xf numFmtId="43" fontId="3" fillId="3" borderId="71" xfId="1" applyFont="1" applyFill="1" applyBorder="1"/>
    <xf numFmtId="43" fontId="3" fillId="3" borderId="55" xfId="1" applyFont="1" applyFill="1" applyBorder="1"/>
    <xf numFmtId="43" fontId="6" fillId="2" borderId="2" xfId="1" applyFont="1" applyFill="1" applyBorder="1" applyAlignment="1">
      <alignment wrapText="1"/>
    </xf>
    <xf numFmtId="43" fontId="6" fillId="2" borderId="3" xfId="1" applyFont="1" applyFill="1" applyBorder="1" applyAlignment="1">
      <alignment wrapText="1"/>
    </xf>
    <xf numFmtId="43" fontId="3" fillId="0" borderId="57" xfId="1" applyFont="1" applyFill="1" applyBorder="1" applyAlignment="1">
      <alignment wrapText="1"/>
    </xf>
    <xf numFmtId="43" fontId="14" fillId="2" borderId="47" xfId="1" applyFont="1" applyFill="1" applyBorder="1" applyAlignment="1">
      <alignment horizontal="center" wrapText="1"/>
    </xf>
    <xf numFmtId="43" fontId="14" fillId="0" borderId="5" xfId="1" applyFont="1" applyFill="1" applyBorder="1" applyAlignment="1">
      <alignment horizontal="center" wrapText="1"/>
    </xf>
    <xf numFmtId="43" fontId="14" fillId="0" borderId="57" xfId="1" applyFont="1" applyFill="1" applyBorder="1" applyAlignment="1">
      <alignment horizontal="center" wrapText="1"/>
    </xf>
    <xf numFmtId="43" fontId="11" fillId="4" borderId="16" xfId="1" applyFont="1" applyFill="1" applyBorder="1" applyAlignment="1">
      <alignment horizontal="center" wrapText="1"/>
    </xf>
    <xf numFmtId="43" fontId="11" fillId="4" borderId="17" xfId="1" applyFont="1" applyFill="1" applyBorder="1" applyAlignment="1">
      <alignment horizontal="center" wrapText="1"/>
    </xf>
    <xf numFmtId="43" fontId="11" fillId="4" borderId="63" xfId="1" applyFont="1" applyFill="1" applyBorder="1" applyAlignment="1">
      <alignment horizontal="center" wrapText="1"/>
    </xf>
    <xf numFmtId="43" fontId="20" fillId="0" borderId="0" xfId="1" applyFont="1" applyFill="1" applyAlignment="1">
      <alignment horizontal="center"/>
    </xf>
    <xf numFmtId="43" fontId="20" fillId="0" borderId="0" xfId="1" applyFont="1" applyFill="1" applyAlignment="1">
      <alignment horizontal="center" wrapText="1"/>
    </xf>
    <xf numFmtId="43" fontId="9" fillId="2" borderId="5" xfId="1" applyFont="1" applyFill="1" applyBorder="1" applyAlignment="1">
      <alignment horizontal="righ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11" fillId="4" borderId="16" xfId="1" applyFont="1" applyFill="1" applyBorder="1" applyAlignment="1">
      <alignment horizontal="center"/>
    </xf>
    <xf numFmtId="43" fontId="11" fillId="4" borderId="17" xfId="1" applyFont="1" applyFill="1" applyBorder="1" applyAlignment="1">
      <alignment horizontal="center"/>
    </xf>
    <xf numFmtId="43" fontId="11" fillId="4" borderId="63" xfId="1" applyFont="1" applyFill="1" applyBorder="1" applyAlignment="1">
      <alignment horizontal="center"/>
    </xf>
    <xf numFmtId="0" fontId="20" fillId="2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4" fillId="2" borderId="64" xfId="1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wrapText="1"/>
    </xf>
    <xf numFmtId="43" fontId="4" fillId="2" borderId="65" xfId="1" applyFont="1" applyFill="1" applyBorder="1" applyAlignment="1">
      <alignment horizontal="center" wrapText="1"/>
    </xf>
    <xf numFmtId="43" fontId="4" fillId="2" borderId="9" xfId="1" applyFont="1" applyFill="1" applyBorder="1" applyAlignment="1">
      <alignment horizontal="center" wrapText="1"/>
    </xf>
    <xf numFmtId="43" fontId="4" fillId="2" borderId="78" xfId="1" applyFont="1" applyFill="1" applyBorder="1" applyAlignment="1">
      <alignment horizontal="center" wrapText="1"/>
    </xf>
    <xf numFmtId="43" fontId="6" fillId="0" borderId="79" xfId="1" applyFont="1" applyFill="1" applyBorder="1" applyAlignment="1">
      <alignment horizontal="center"/>
    </xf>
    <xf numFmtId="43" fontId="6" fillId="0" borderId="80" xfId="1" applyFont="1" applyFill="1" applyBorder="1" applyAlignment="1">
      <alignment horizontal="center"/>
    </xf>
    <xf numFmtId="43" fontId="6" fillId="0" borderId="44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0</xdr:row>
          <xdr:rowOff>28575</xdr:rowOff>
        </xdr:from>
        <xdr:to>
          <xdr:col>0</xdr:col>
          <xdr:colOff>1543050</xdr:colOff>
          <xdr:row>4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0</xdr:row>
          <xdr:rowOff>28575</xdr:rowOff>
        </xdr:from>
        <xdr:to>
          <xdr:col>0</xdr:col>
          <xdr:colOff>1543050</xdr:colOff>
          <xdr:row>4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0</xdr:row>
          <xdr:rowOff>28575</xdr:rowOff>
        </xdr:from>
        <xdr:to>
          <xdr:col>0</xdr:col>
          <xdr:colOff>1543050</xdr:colOff>
          <xdr:row>4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"/>
  <sheetViews>
    <sheetView zoomScaleNormal="100" zoomScaleSheetLayoutView="39" workbookViewId="0">
      <selection activeCell="I69" sqref="I69"/>
    </sheetView>
  </sheetViews>
  <sheetFormatPr baseColWidth="10" defaultRowHeight="15" x14ac:dyDescent="0.25"/>
  <cols>
    <col min="1" max="1" width="35.5703125" customWidth="1"/>
    <col min="2" max="2" width="3.28515625" customWidth="1"/>
    <col min="3" max="3" width="4.7109375" customWidth="1"/>
    <col min="4" max="4" width="4.5703125" customWidth="1"/>
    <col min="5" max="5" width="5.28515625" customWidth="1"/>
    <col min="6" max="6" width="4.85546875" customWidth="1"/>
    <col min="7" max="7" width="17.5703125" style="207" customWidth="1"/>
    <col min="8" max="8" width="16.140625" customWidth="1"/>
    <col min="9" max="9" width="15.7109375" customWidth="1"/>
    <col min="10" max="10" width="17.42578125" customWidth="1"/>
    <col min="11" max="11" width="16.140625" customWidth="1"/>
    <col min="12" max="12" width="17.85546875" customWidth="1"/>
    <col min="13" max="13" width="17.5703125" customWidth="1"/>
    <col min="14" max="15" width="18.140625" customWidth="1"/>
    <col min="16" max="16" width="16" customWidth="1"/>
    <col min="17" max="17" width="14.85546875" customWidth="1"/>
    <col min="18" max="18" width="15.5703125" customWidth="1"/>
    <col min="19" max="19" width="13.7109375" customWidth="1"/>
    <col min="20" max="20" width="15.85546875" customWidth="1"/>
    <col min="21" max="21" width="14.5703125" customWidth="1"/>
    <col min="22" max="22" width="13.5703125" customWidth="1"/>
    <col min="23" max="23" width="20.42578125" customWidth="1"/>
    <col min="24" max="24" width="21.28515625" customWidth="1"/>
  </cols>
  <sheetData>
    <row r="1" spans="1:25" ht="18" x14ac:dyDescent="0.25">
      <c r="A1" s="283" t="s">
        <v>43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5" ht="18" x14ac:dyDescent="0.25">
      <c r="A2" s="283" t="s">
        <v>47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5" ht="18" x14ac:dyDescent="0.25">
      <c r="A3" s="290" t="s">
        <v>48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4" spans="1:25" ht="18" x14ac:dyDescent="0.25">
      <c r="A4" s="284" t="s">
        <v>68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</row>
    <row r="5" spans="1:25" ht="16.5" thickBot="1" x14ac:dyDescent="0.3">
      <c r="A5" s="291" t="s">
        <v>69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</row>
    <row r="6" spans="1:25" ht="15.75" thickBot="1" x14ac:dyDescent="0.3">
      <c r="A6" s="73" t="s">
        <v>76</v>
      </c>
      <c r="B6" s="2"/>
      <c r="C6" s="2"/>
      <c r="D6" s="2"/>
      <c r="E6" s="3"/>
      <c r="F6" s="3"/>
      <c r="G6" s="4"/>
      <c r="H6" s="4"/>
      <c r="I6" s="4"/>
      <c r="J6" s="1"/>
      <c r="K6" s="297" t="s">
        <v>73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9"/>
      <c r="X6" s="1"/>
    </row>
    <row r="7" spans="1:25" ht="44.25" customHeight="1" x14ac:dyDescent="0.3">
      <c r="A7" s="5" t="s">
        <v>0</v>
      </c>
      <c r="B7" s="6" t="s">
        <v>1</v>
      </c>
      <c r="C7" s="7" t="s">
        <v>2</v>
      </c>
      <c r="D7" s="7" t="s">
        <v>3</v>
      </c>
      <c r="E7" s="274" t="s">
        <v>4</v>
      </c>
      <c r="F7" s="275" t="s">
        <v>5</v>
      </c>
      <c r="G7" s="98" t="s">
        <v>70</v>
      </c>
      <c r="H7" s="85" t="s">
        <v>6</v>
      </c>
      <c r="I7" s="110" t="s">
        <v>7</v>
      </c>
      <c r="J7" s="127" t="s">
        <v>8</v>
      </c>
      <c r="K7" s="121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128" t="s">
        <v>20</v>
      </c>
      <c r="W7" s="141" t="s">
        <v>21</v>
      </c>
      <c r="X7" s="222" t="s">
        <v>22</v>
      </c>
    </row>
    <row r="8" spans="1:25" ht="19.5" customHeight="1" thickBot="1" x14ac:dyDescent="0.35">
      <c r="A8" s="9"/>
      <c r="B8" s="285" t="s">
        <v>23</v>
      </c>
      <c r="C8" s="285"/>
      <c r="D8" s="285"/>
      <c r="E8" s="285"/>
      <c r="F8" s="286"/>
      <c r="G8" s="192">
        <f>SUM(G9+G34+G75)</f>
        <v>255652052</v>
      </c>
      <c r="H8" s="86">
        <f>SUM(H9+H34+H75)</f>
        <v>0</v>
      </c>
      <c r="I8" s="111">
        <f t="shared" ref="I8:J8" si="0">SUM(I9+I34+I75)</f>
        <v>0</v>
      </c>
      <c r="J8" s="99">
        <f t="shared" si="0"/>
        <v>255652052</v>
      </c>
      <c r="K8" s="86">
        <f t="shared" ref="K8:L8" si="1">SUM(K9+K34+K75)</f>
        <v>0</v>
      </c>
      <c r="L8" s="30">
        <f t="shared" si="1"/>
        <v>5698020</v>
      </c>
      <c r="M8" s="30">
        <f t="shared" ref="M8:X8" si="2">SUM(M9+M34+M75)</f>
        <v>0</v>
      </c>
      <c r="N8" s="30">
        <f t="shared" si="2"/>
        <v>0</v>
      </c>
      <c r="O8" s="30">
        <f t="shared" si="2"/>
        <v>0</v>
      </c>
      <c r="P8" s="30">
        <f t="shared" si="2"/>
        <v>0</v>
      </c>
      <c r="Q8" s="30">
        <f t="shared" si="2"/>
        <v>0</v>
      </c>
      <c r="R8" s="30">
        <f t="shared" si="2"/>
        <v>0</v>
      </c>
      <c r="S8" s="30">
        <f t="shared" si="2"/>
        <v>0</v>
      </c>
      <c r="T8" s="30">
        <f t="shared" si="2"/>
        <v>0</v>
      </c>
      <c r="U8" s="30">
        <f t="shared" si="2"/>
        <v>0</v>
      </c>
      <c r="V8" s="111">
        <f t="shared" si="2"/>
        <v>0</v>
      </c>
      <c r="W8" s="99">
        <f t="shared" si="2"/>
        <v>5698020</v>
      </c>
      <c r="X8" s="130">
        <f t="shared" si="2"/>
        <v>249954032</v>
      </c>
    </row>
    <row r="9" spans="1:25" ht="54" thickTop="1" thickBot="1" x14ac:dyDescent="0.35">
      <c r="A9" s="48" t="s">
        <v>58</v>
      </c>
      <c r="B9" s="280" t="s">
        <v>24</v>
      </c>
      <c r="C9" s="281"/>
      <c r="D9" s="281"/>
      <c r="E9" s="281"/>
      <c r="F9" s="282"/>
      <c r="G9" s="193">
        <f>SUM(G10+G13+G16+G21+G26+G29)</f>
        <v>227987368</v>
      </c>
      <c r="H9" s="188">
        <f t="shared" ref="H9:X9" si="3">SUM(H10+H13+H16+H21+H26+H29)</f>
        <v>0</v>
      </c>
      <c r="I9" s="189">
        <f t="shared" si="3"/>
        <v>0</v>
      </c>
      <c r="J9" s="187">
        <f t="shared" si="3"/>
        <v>227987368</v>
      </c>
      <c r="K9" s="188">
        <f t="shared" si="3"/>
        <v>0</v>
      </c>
      <c r="L9" s="190">
        <f t="shared" si="3"/>
        <v>4500000</v>
      </c>
      <c r="M9" s="190">
        <f t="shared" si="3"/>
        <v>0</v>
      </c>
      <c r="N9" s="190">
        <f t="shared" si="3"/>
        <v>0</v>
      </c>
      <c r="O9" s="190">
        <f t="shared" si="3"/>
        <v>0</v>
      </c>
      <c r="P9" s="190">
        <f t="shared" si="3"/>
        <v>0</v>
      </c>
      <c r="Q9" s="190">
        <f t="shared" si="3"/>
        <v>0</v>
      </c>
      <c r="R9" s="190">
        <f t="shared" si="3"/>
        <v>0</v>
      </c>
      <c r="S9" s="190">
        <f t="shared" si="3"/>
        <v>0</v>
      </c>
      <c r="T9" s="190">
        <f t="shared" si="3"/>
        <v>0</v>
      </c>
      <c r="U9" s="190">
        <f t="shared" si="3"/>
        <v>0</v>
      </c>
      <c r="V9" s="189">
        <f t="shared" si="3"/>
        <v>0</v>
      </c>
      <c r="W9" s="187">
        <f t="shared" si="3"/>
        <v>4500000</v>
      </c>
      <c r="X9" s="191">
        <f t="shared" si="3"/>
        <v>223487368</v>
      </c>
    </row>
    <row r="10" spans="1:25" ht="27" thickTop="1" thickBot="1" x14ac:dyDescent="0.3">
      <c r="A10" s="72" t="s">
        <v>74</v>
      </c>
      <c r="B10" s="52"/>
      <c r="C10" s="52"/>
      <c r="D10" s="52"/>
      <c r="E10" s="53"/>
      <c r="F10" s="74"/>
      <c r="G10" s="194">
        <f t="shared" ref="G10:X10" si="4">SUM(G11:G11)</f>
        <v>37571807</v>
      </c>
      <c r="H10" s="87">
        <f t="shared" si="4"/>
        <v>0</v>
      </c>
      <c r="I10" s="55">
        <f t="shared" si="4"/>
        <v>0</v>
      </c>
      <c r="J10" s="100">
        <f t="shared" si="4"/>
        <v>37571807</v>
      </c>
      <c r="K10" s="87">
        <f t="shared" si="4"/>
        <v>0</v>
      </c>
      <c r="L10" s="54">
        <f t="shared" si="4"/>
        <v>0</v>
      </c>
      <c r="M10" s="54">
        <f t="shared" si="4"/>
        <v>0</v>
      </c>
      <c r="N10" s="54">
        <f t="shared" si="4"/>
        <v>0</v>
      </c>
      <c r="O10" s="54">
        <f t="shared" si="4"/>
        <v>0</v>
      </c>
      <c r="P10" s="54">
        <f t="shared" si="4"/>
        <v>0</v>
      </c>
      <c r="Q10" s="54">
        <f t="shared" si="4"/>
        <v>0</v>
      </c>
      <c r="R10" s="54">
        <f t="shared" si="4"/>
        <v>0</v>
      </c>
      <c r="S10" s="54">
        <f t="shared" si="4"/>
        <v>0</v>
      </c>
      <c r="T10" s="54">
        <f t="shared" si="4"/>
        <v>0</v>
      </c>
      <c r="U10" s="54">
        <f t="shared" si="4"/>
        <v>0</v>
      </c>
      <c r="V10" s="55">
        <f t="shared" si="4"/>
        <v>0</v>
      </c>
      <c r="W10" s="100">
        <f t="shared" si="4"/>
        <v>0</v>
      </c>
      <c r="X10" s="131">
        <f t="shared" si="4"/>
        <v>37571807</v>
      </c>
    </row>
    <row r="11" spans="1:25" ht="30.75" customHeight="1" x14ac:dyDescent="0.25">
      <c r="A11" s="146" t="s">
        <v>25</v>
      </c>
      <c r="B11" s="147">
        <v>11</v>
      </c>
      <c r="C11" s="148">
        <v>453</v>
      </c>
      <c r="D11" s="148" t="s">
        <v>26</v>
      </c>
      <c r="E11" s="149"/>
      <c r="F11" s="150"/>
      <c r="G11" s="195">
        <v>37571807</v>
      </c>
      <c r="H11" s="152"/>
      <c r="I11" s="153"/>
      <c r="J11" s="151">
        <f>(G11+I11)-H11</f>
        <v>37571807</v>
      </c>
      <c r="K11" s="152"/>
      <c r="L11" s="154"/>
      <c r="M11" s="155"/>
      <c r="N11" s="155"/>
      <c r="O11" s="155"/>
      <c r="P11" s="155"/>
      <c r="Q11" s="155"/>
      <c r="R11" s="155"/>
      <c r="S11" s="155"/>
      <c r="T11" s="155"/>
      <c r="U11" s="155"/>
      <c r="V11" s="156"/>
      <c r="W11" s="157">
        <f>SUM(K11:V11)</f>
        <v>0</v>
      </c>
      <c r="X11" s="158">
        <f t="shared" ref="X11" si="5">J11-W11</f>
        <v>37571807</v>
      </c>
    </row>
    <row r="12" spans="1:25" ht="15.75" thickBot="1" x14ac:dyDescent="0.3">
      <c r="A12" s="145"/>
      <c r="B12" s="25"/>
      <c r="C12" s="26"/>
      <c r="D12" s="26"/>
      <c r="E12" s="27"/>
      <c r="F12" s="76"/>
      <c r="G12" s="196"/>
      <c r="H12" s="89"/>
      <c r="I12" s="113"/>
      <c r="J12" s="102"/>
      <c r="K12" s="12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43"/>
      <c r="X12" s="132"/>
    </row>
    <row r="13" spans="1:25" ht="39" thickBot="1" x14ac:dyDescent="0.3">
      <c r="A13" s="71" t="s">
        <v>60</v>
      </c>
      <c r="B13" s="56"/>
      <c r="C13" s="56"/>
      <c r="D13" s="56"/>
      <c r="E13" s="57"/>
      <c r="F13" s="77"/>
      <c r="G13" s="197">
        <f>SUM(G14:G14)</f>
        <v>32000000</v>
      </c>
      <c r="H13" s="90">
        <f t="shared" ref="H13:I13" si="6">SUM(H14:H14)</f>
        <v>0</v>
      </c>
      <c r="I13" s="114">
        <f t="shared" si="6"/>
        <v>0</v>
      </c>
      <c r="J13" s="103">
        <f t="shared" ref="J13:X13" si="7">SUM(J14:J14)</f>
        <v>32000000</v>
      </c>
      <c r="K13" s="90">
        <f t="shared" si="7"/>
        <v>0</v>
      </c>
      <c r="L13" s="58">
        <f t="shared" si="7"/>
        <v>0</v>
      </c>
      <c r="M13" s="58">
        <f t="shared" si="7"/>
        <v>0</v>
      </c>
      <c r="N13" s="58">
        <f t="shared" si="7"/>
        <v>0</v>
      </c>
      <c r="O13" s="58">
        <f t="shared" si="7"/>
        <v>0</v>
      </c>
      <c r="P13" s="58">
        <f t="shared" si="7"/>
        <v>0</v>
      </c>
      <c r="Q13" s="58">
        <f t="shared" si="7"/>
        <v>0</v>
      </c>
      <c r="R13" s="58">
        <f t="shared" si="7"/>
        <v>0</v>
      </c>
      <c r="S13" s="58">
        <f t="shared" si="7"/>
        <v>0</v>
      </c>
      <c r="T13" s="58">
        <f t="shared" si="7"/>
        <v>0</v>
      </c>
      <c r="U13" s="58">
        <f t="shared" si="7"/>
        <v>0</v>
      </c>
      <c r="V13" s="114">
        <f t="shared" si="7"/>
        <v>0</v>
      </c>
      <c r="W13" s="103">
        <f t="shared" si="7"/>
        <v>0</v>
      </c>
      <c r="X13" s="133">
        <f t="shared" si="7"/>
        <v>32000000</v>
      </c>
    </row>
    <row r="14" spans="1:25" ht="23.25" x14ac:dyDescent="0.25">
      <c r="A14" s="146" t="s">
        <v>27</v>
      </c>
      <c r="B14" s="148">
        <v>11</v>
      </c>
      <c r="C14" s="148">
        <v>453</v>
      </c>
      <c r="D14" s="148" t="s">
        <v>26</v>
      </c>
      <c r="E14" s="149"/>
      <c r="F14" s="159"/>
      <c r="G14" s="195">
        <v>32000000</v>
      </c>
      <c r="H14" s="160"/>
      <c r="I14" s="159"/>
      <c r="J14" s="151">
        <f>(G14+I14)-H14</f>
        <v>32000000</v>
      </c>
      <c r="K14" s="161"/>
      <c r="L14" s="162"/>
      <c r="M14" s="163"/>
      <c r="N14" s="163"/>
      <c r="O14" s="163"/>
      <c r="P14" s="163"/>
      <c r="Q14" s="163"/>
      <c r="R14" s="163"/>
      <c r="S14" s="163"/>
      <c r="T14" s="163"/>
      <c r="U14" s="163"/>
      <c r="V14" s="164"/>
      <c r="W14" s="157"/>
      <c r="X14" s="165">
        <f>J14-W14</f>
        <v>32000000</v>
      </c>
    </row>
    <row r="15" spans="1:25" ht="15.75" thickBot="1" x14ac:dyDescent="0.3">
      <c r="A15" s="28"/>
      <c r="B15" s="25"/>
      <c r="C15" s="26"/>
      <c r="D15" s="26"/>
      <c r="E15" s="27"/>
      <c r="F15" s="76"/>
      <c r="G15" s="196"/>
      <c r="H15" s="91"/>
      <c r="I15" s="115"/>
      <c r="J15" s="102"/>
      <c r="K15" s="91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129"/>
      <c r="W15" s="143"/>
      <c r="X15" s="132"/>
    </row>
    <row r="16" spans="1:25" ht="26.25" thickBot="1" x14ac:dyDescent="0.3">
      <c r="A16" s="71" t="s">
        <v>42</v>
      </c>
      <c r="B16" s="56"/>
      <c r="C16" s="56"/>
      <c r="D16" s="56"/>
      <c r="E16" s="57"/>
      <c r="F16" s="77"/>
      <c r="G16" s="197">
        <f>SUM(G17:G19)</f>
        <v>31550000</v>
      </c>
      <c r="H16" s="90">
        <f t="shared" ref="H16:X16" si="8">SUM(H17:H19)</f>
        <v>0</v>
      </c>
      <c r="I16" s="114">
        <f t="shared" si="8"/>
        <v>0</v>
      </c>
      <c r="J16" s="103">
        <f t="shared" si="8"/>
        <v>31550000</v>
      </c>
      <c r="K16" s="90">
        <f t="shared" si="8"/>
        <v>0</v>
      </c>
      <c r="L16" s="58">
        <f t="shared" si="8"/>
        <v>4500000</v>
      </c>
      <c r="M16" s="58">
        <f t="shared" si="8"/>
        <v>0</v>
      </c>
      <c r="N16" s="58">
        <f t="shared" si="8"/>
        <v>0</v>
      </c>
      <c r="O16" s="58">
        <f t="shared" si="8"/>
        <v>0</v>
      </c>
      <c r="P16" s="58">
        <f t="shared" si="8"/>
        <v>0</v>
      </c>
      <c r="Q16" s="58">
        <f t="shared" si="8"/>
        <v>0</v>
      </c>
      <c r="R16" s="58">
        <f t="shared" si="8"/>
        <v>0</v>
      </c>
      <c r="S16" s="58">
        <f t="shared" si="8"/>
        <v>0</v>
      </c>
      <c r="T16" s="58">
        <f t="shared" si="8"/>
        <v>0</v>
      </c>
      <c r="U16" s="58">
        <f t="shared" si="8"/>
        <v>0</v>
      </c>
      <c r="V16" s="114">
        <f t="shared" si="8"/>
        <v>0</v>
      </c>
      <c r="W16" s="103">
        <f t="shared" si="8"/>
        <v>4500000</v>
      </c>
      <c r="X16" s="133">
        <f t="shared" si="8"/>
        <v>27050000</v>
      </c>
      <c r="Y16" s="46"/>
    </row>
    <row r="17" spans="1:24" ht="34.5" x14ac:dyDescent="0.25">
      <c r="A17" s="146" t="s">
        <v>28</v>
      </c>
      <c r="B17" s="166">
        <v>21</v>
      </c>
      <c r="C17" s="166">
        <v>453</v>
      </c>
      <c r="D17" s="167" t="s">
        <v>26</v>
      </c>
      <c r="E17" s="168"/>
      <c r="F17" s="169"/>
      <c r="G17" s="195">
        <v>25550000</v>
      </c>
      <c r="H17" s="152"/>
      <c r="I17" s="153"/>
      <c r="J17" s="151">
        <f>(G17+I17)-H17</f>
        <v>25550000</v>
      </c>
      <c r="K17" s="170"/>
      <c r="L17" s="171">
        <v>3500000</v>
      </c>
      <c r="M17" s="172"/>
      <c r="N17" s="172"/>
      <c r="O17" s="155"/>
      <c r="P17" s="155"/>
      <c r="Q17" s="155"/>
      <c r="R17" s="155"/>
      <c r="S17" s="155"/>
      <c r="T17" s="155"/>
      <c r="U17" s="155"/>
      <c r="V17" s="156"/>
      <c r="W17" s="157">
        <f>SUM(K17:V17)</f>
        <v>3500000</v>
      </c>
      <c r="X17" s="165">
        <f>J17-W17</f>
        <v>22050000</v>
      </c>
    </row>
    <row r="18" spans="1:24" ht="6.75" customHeight="1" x14ac:dyDescent="0.25">
      <c r="A18" s="296"/>
      <c r="B18" s="256"/>
      <c r="C18" s="256"/>
      <c r="D18" s="257"/>
      <c r="E18" s="258"/>
      <c r="F18" s="259"/>
      <c r="G18" s="246"/>
      <c r="H18" s="247"/>
      <c r="I18" s="248"/>
      <c r="J18" s="249"/>
      <c r="K18" s="247"/>
      <c r="L18" s="251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4"/>
      <c r="X18" s="255"/>
    </row>
    <row r="19" spans="1:24" x14ac:dyDescent="0.25">
      <c r="A19" s="293"/>
      <c r="B19" s="173">
        <v>21</v>
      </c>
      <c r="C19" s="173">
        <v>533</v>
      </c>
      <c r="D19" s="174" t="s">
        <v>26</v>
      </c>
      <c r="E19" s="175"/>
      <c r="F19" s="176"/>
      <c r="G19" s="198">
        <v>6000000</v>
      </c>
      <c r="H19" s="177"/>
      <c r="I19" s="178"/>
      <c r="J19" s="179">
        <f>(G19+I19)-H19</f>
        <v>6000000</v>
      </c>
      <c r="K19" s="180"/>
      <c r="L19" s="181">
        <v>1000000</v>
      </c>
      <c r="M19" s="182"/>
      <c r="N19" s="182"/>
      <c r="O19" s="183"/>
      <c r="P19" s="183"/>
      <c r="Q19" s="183"/>
      <c r="R19" s="183"/>
      <c r="S19" s="183"/>
      <c r="T19" s="183"/>
      <c r="U19" s="183"/>
      <c r="V19" s="184"/>
      <c r="W19" s="185">
        <f t="shared" ref="W19" si="9">SUM(K19:V19)</f>
        <v>1000000</v>
      </c>
      <c r="X19" s="186">
        <f>J19-W19</f>
        <v>5000000</v>
      </c>
    </row>
    <row r="20" spans="1:24" ht="15.75" thickBot="1" x14ac:dyDescent="0.3">
      <c r="A20" s="295"/>
      <c r="B20" s="31"/>
      <c r="C20" s="31"/>
      <c r="D20" s="32"/>
      <c r="E20" s="33"/>
      <c r="F20" s="78"/>
      <c r="G20" s="196"/>
      <c r="H20" s="89"/>
      <c r="I20" s="113"/>
      <c r="J20" s="102"/>
      <c r="K20" s="123"/>
      <c r="L20" s="47"/>
      <c r="M20" s="21"/>
      <c r="N20" s="21"/>
      <c r="O20" s="11"/>
      <c r="P20" s="11"/>
      <c r="Q20" s="11"/>
      <c r="R20" s="11"/>
      <c r="S20" s="11"/>
      <c r="T20" s="11"/>
      <c r="U20" s="11"/>
      <c r="V20" s="12"/>
      <c r="W20" s="143"/>
      <c r="X20" s="132"/>
    </row>
    <row r="21" spans="1:24" ht="26.25" thickBot="1" x14ac:dyDescent="0.3">
      <c r="A21" s="71" t="s">
        <v>29</v>
      </c>
      <c r="B21" s="56"/>
      <c r="C21" s="56"/>
      <c r="D21" s="56"/>
      <c r="E21" s="57"/>
      <c r="F21" s="77"/>
      <c r="G21" s="197">
        <f>SUM(G22:G24)</f>
        <v>3500000</v>
      </c>
      <c r="H21" s="90">
        <f t="shared" ref="H21:X21" si="10">SUM(H22:H24)</f>
        <v>0</v>
      </c>
      <c r="I21" s="114">
        <f t="shared" si="10"/>
        <v>0</v>
      </c>
      <c r="J21" s="103">
        <f t="shared" si="10"/>
        <v>3500000</v>
      </c>
      <c r="K21" s="90">
        <f t="shared" si="10"/>
        <v>0</v>
      </c>
      <c r="L21" s="58">
        <f t="shared" si="10"/>
        <v>0</v>
      </c>
      <c r="M21" s="58">
        <f t="shared" si="10"/>
        <v>0</v>
      </c>
      <c r="N21" s="58">
        <f t="shared" si="10"/>
        <v>0</v>
      </c>
      <c r="O21" s="58">
        <f t="shared" si="10"/>
        <v>0</v>
      </c>
      <c r="P21" s="58">
        <f t="shared" si="10"/>
        <v>0</v>
      </c>
      <c r="Q21" s="58">
        <f t="shared" si="10"/>
        <v>0</v>
      </c>
      <c r="R21" s="58">
        <f t="shared" si="10"/>
        <v>0</v>
      </c>
      <c r="S21" s="58">
        <f t="shared" si="10"/>
        <v>0</v>
      </c>
      <c r="T21" s="58">
        <f t="shared" si="10"/>
        <v>0</v>
      </c>
      <c r="U21" s="58">
        <f t="shared" si="10"/>
        <v>0</v>
      </c>
      <c r="V21" s="114">
        <f t="shared" si="10"/>
        <v>0</v>
      </c>
      <c r="W21" s="103">
        <f t="shared" si="10"/>
        <v>0</v>
      </c>
      <c r="X21" s="133">
        <f t="shared" si="10"/>
        <v>3500000</v>
      </c>
    </row>
    <row r="22" spans="1:24" ht="23.25" x14ac:dyDescent="0.25">
      <c r="A22" s="146" t="s">
        <v>30</v>
      </c>
      <c r="B22" s="147">
        <v>11</v>
      </c>
      <c r="C22" s="148">
        <v>461</v>
      </c>
      <c r="D22" s="148" t="s">
        <v>26</v>
      </c>
      <c r="E22" s="149"/>
      <c r="F22" s="150"/>
      <c r="G22" s="195">
        <v>1500000</v>
      </c>
      <c r="H22" s="152"/>
      <c r="I22" s="153"/>
      <c r="J22" s="151">
        <f>(G22+I22)-H22</f>
        <v>1500000</v>
      </c>
      <c r="K22" s="152"/>
      <c r="L22" s="154"/>
      <c r="M22" s="155"/>
      <c r="N22" s="155"/>
      <c r="O22" s="155"/>
      <c r="P22" s="155"/>
      <c r="Q22" s="155"/>
      <c r="R22" s="155"/>
      <c r="S22" s="155"/>
      <c r="T22" s="155"/>
      <c r="U22" s="155"/>
      <c r="V22" s="156"/>
      <c r="W22" s="157">
        <f>SUM(K22:V22)</f>
        <v>0</v>
      </c>
      <c r="X22" s="165">
        <f>J22-W22</f>
        <v>1500000</v>
      </c>
    </row>
    <row r="23" spans="1:24" ht="6" customHeight="1" x14ac:dyDescent="0.25">
      <c r="A23" s="28"/>
      <c r="B23" s="260"/>
      <c r="C23" s="261"/>
      <c r="D23" s="261"/>
      <c r="E23" s="262"/>
      <c r="F23" s="263"/>
      <c r="G23" s="264"/>
      <c r="H23" s="265"/>
      <c r="I23" s="266"/>
      <c r="J23" s="267"/>
      <c r="K23" s="265"/>
      <c r="L23" s="268"/>
      <c r="M23" s="269"/>
      <c r="N23" s="269"/>
      <c r="O23" s="269"/>
      <c r="P23" s="269"/>
      <c r="Q23" s="269"/>
      <c r="R23" s="269"/>
      <c r="S23" s="269"/>
      <c r="T23" s="269"/>
      <c r="U23" s="269"/>
      <c r="V23" s="270"/>
      <c r="W23" s="271"/>
      <c r="X23" s="272"/>
    </row>
    <row r="24" spans="1:24" x14ac:dyDescent="0.25">
      <c r="A24" s="22"/>
      <c r="B24" s="34">
        <v>61</v>
      </c>
      <c r="C24" s="35">
        <v>461</v>
      </c>
      <c r="D24" s="35" t="s">
        <v>26</v>
      </c>
      <c r="E24" s="36" t="s">
        <v>51</v>
      </c>
      <c r="F24" s="75" t="s">
        <v>52</v>
      </c>
      <c r="G24" s="199">
        <v>2000000</v>
      </c>
      <c r="H24" s="88"/>
      <c r="I24" s="112"/>
      <c r="J24" s="101">
        <f>(G24+I24)-H24</f>
        <v>2000000</v>
      </c>
      <c r="K24" s="88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142">
        <f t="shared" ref="W24" si="11">SUM(K24:V24)</f>
        <v>0</v>
      </c>
      <c r="X24" s="134">
        <f>J24-W24</f>
        <v>2000000</v>
      </c>
    </row>
    <row r="25" spans="1:24" ht="15.75" thickBot="1" x14ac:dyDescent="0.3">
      <c r="A25" s="23"/>
      <c r="B25" s="25"/>
      <c r="C25" s="26"/>
      <c r="D25" s="26"/>
      <c r="E25" s="27"/>
      <c r="F25" s="76"/>
      <c r="G25" s="196"/>
      <c r="H25" s="89"/>
      <c r="I25" s="113"/>
      <c r="J25" s="102"/>
      <c r="K25" s="89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43"/>
      <c r="X25" s="132"/>
    </row>
    <row r="26" spans="1:24" ht="39" thickBot="1" x14ac:dyDescent="0.3">
      <c r="A26" s="71" t="s">
        <v>71</v>
      </c>
      <c r="B26" s="56"/>
      <c r="C26" s="56"/>
      <c r="D26" s="56"/>
      <c r="E26" s="57"/>
      <c r="F26" s="77"/>
      <c r="G26" s="197">
        <f>SUM(G27:G27)</f>
        <v>7000000</v>
      </c>
      <c r="H26" s="90"/>
      <c r="I26" s="114">
        <f t="shared" ref="I26:X26" si="12">SUM(I27:I27)</f>
        <v>0</v>
      </c>
      <c r="J26" s="103">
        <f t="shared" si="12"/>
        <v>7000000</v>
      </c>
      <c r="K26" s="124">
        <f t="shared" si="12"/>
        <v>0</v>
      </c>
      <c r="L26" s="59">
        <f t="shared" si="12"/>
        <v>0</v>
      </c>
      <c r="M26" s="58">
        <f t="shared" si="12"/>
        <v>0</v>
      </c>
      <c r="N26" s="58">
        <f t="shared" si="12"/>
        <v>0</v>
      </c>
      <c r="O26" s="58">
        <f t="shared" si="12"/>
        <v>0</v>
      </c>
      <c r="P26" s="58">
        <f t="shared" si="12"/>
        <v>0</v>
      </c>
      <c r="Q26" s="58">
        <f t="shared" si="12"/>
        <v>0</v>
      </c>
      <c r="R26" s="58">
        <f t="shared" si="12"/>
        <v>0</v>
      </c>
      <c r="S26" s="58">
        <f t="shared" si="12"/>
        <v>0</v>
      </c>
      <c r="T26" s="58">
        <f t="shared" si="12"/>
        <v>0</v>
      </c>
      <c r="U26" s="58">
        <f t="shared" si="12"/>
        <v>0</v>
      </c>
      <c r="V26" s="114">
        <f t="shared" si="12"/>
        <v>0</v>
      </c>
      <c r="W26" s="103">
        <f>SUM(W27:W27)</f>
        <v>0</v>
      </c>
      <c r="X26" s="133">
        <f t="shared" si="12"/>
        <v>7000000</v>
      </c>
    </row>
    <row r="27" spans="1:24" ht="23.25" x14ac:dyDescent="0.25">
      <c r="A27" s="146" t="s">
        <v>31</v>
      </c>
      <c r="B27" s="147">
        <v>21</v>
      </c>
      <c r="C27" s="148">
        <v>461</v>
      </c>
      <c r="D27" s="148" t="s">
        <v>26</v>
      </c>
      <c r="E27" s="149"/>
      <c r="F27" s="150"/>
      <c r="G27" s="195">
        <v>7000000</v>
      </c>
      <c r="H27" s="152"/>
      <c r="I27" s="153"/>
      <c r="J27" s="151">
        <f>(G27+I27)-H27</f>
        <v>7000000</v>
      </c>
      <c r="K27" s="152"/>
      <c r="L27" s="154"/>
      <c r="M27" s="155"/>
      <c r="N27" s="155"/>
      <c r="O27" s="155"/>
      <c r="P27" s="155"/>
      <c r="Q27" s="155"/>
      <c r="R27" s="155"/>
      <c r="S27" s="155"/>
      <c r="T27" s="155"/>
      <c r="U27" s="155"/>
      <c r="V27" s="156"/>
      <c r="W27" s="157">
        <f>SUM(K27:V27)</f>
        <v>0</v>
      </c>
      <c r="X27" s="165">
        <f>J27-W27</f>
        <v>7000000</v>
      </c>
    </row>
    <row r="28" spans="1:24" ht="15.75" thickBot="1" x14ac:dyDescent="0.3">
      <c r="A28" s="28"/>
      <c r="B28" s="25"/>
      <c r="C28" s="26"/>
      <c r="D28" s="26"/>
      <c r="E28" s="27"/>
      <c r="F28" s="76"/>
      <c r="G28" s="196"/>
      <c r="H28" s="89"/>
      <c r="I28" s="113"/>
      <c r="J28" s="102"/>
      <c r="K28" s="89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43"/>
      <c r="X28" s="132"/>
    </row>
    <row r="29" spans="1:24" ht="26.25" thickBot="1" x14ac:dyDescent="0.3">
      <c r="A29" s="71" t="s">
        <v>61</v>
      </c>
      <c r="B29" s="60"/>
      <c r="C29" s="61"/>
      <c r="D29" s="61"/>
      <c r="E29" s="62"/>
      <c r="F29" s="79"/>
      <c r="G29" s="200">
        <f>SUM(G30:G32)</f>
        <v>116365561</v>
      </c>
      <c r="H29" s="92">
        <f t="shared" ref="H29:X29" si="13">SUM(H30:H32)</f>
        <v>0</v>
      </c>
      <c r="I29" s="116">
        <f t="shared" si="13"/>
        <v>0</v>
      </c>
      <c r="J29" s="104">
        <f t="shared" si="13"/>
        <v>116365561</v>
      </c>
      <c r="K29" s="92">
        <f t="shared" si="13"/>
        <v>0</v>
      </c>
      <c r="L29" s="63">
        <f t="shared" si="13"/>
        <v>0</v>
      </c>
      <c r="M29" s="63">
        <f t="shared" si="13"/>
        <v>0</v>
      </c>
      <c r="N29" s="63">
        <f t="shared" si="13"/>
        <v>0</v>
      </c>
      <c r="O29" s="63">
        <f t="shared" si="13"/>
        <v>0</v>
      </c>
      <c r="P29" s="63">
        <f t="shared" si="13"/>
        <v>0</v>
      </c>
      <c r="Q29" s="63">
        <f t="shared" si="13"/>
        <v>0</v>
      </c>
      <c r="R29" s="63">
        <f t="shared" si="13"/>
        <v>0</v>
      </c>
      <c r="S29" s="63">
        <f t="shared" si="13"/>
        <v>0</v>
      </c>
      <c r="T29" s="63">
        <f t="shared" si="13"/>
        <v>0</v>
      </c>
      <c r="U29" s="63">
        <f t="shared" si="13"/>
        <v>0</v>
      </c>
      <c r="V29" s="116">
        <f t="shared" si="13"/>
        <v>0</v>
      </c>
      <c r="W29" s="104">
        <f t="shared" si="13"/>
        <v>0</v>
      </c>
      <c r="X29" s="135">
        <f t="shared" si="13"/>
        <v>116365561</v>
      </c>
    </row>
    <row r="30" spans="1:24" ht="23.25" x14ac:dyDescent="0.25">
      <c r="A30" s="43" t="s">
        <v>32</v>
      </c>
      <c r="B30" s="25">
        <v>21</v>
      </c>
      <c r="C30" s="26">
        <v>453</v>
      </c>
      <c r="D30" s="26" t="s">
        <v>26</v>
      </c>
      <c r="E30" s="27"/>
      <c r="F30" s="76"/>
      <c r="G30" s="196">
        <v>43723397</v>
      </c>
      <c r="H30" s="89"/>
      <c r="I30" s="113"/>
      <c r="J30" s="102">
        <f>(G30+I30)-H30</f>
        <v>43723397</v>
      </c>
      <c r="K30" s="123"/>
      <c r="L30" s="47"/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43"/>
      <c r="X30" s="132">
        <f>J30-W30</f>
        <v>43723397</v>
      </c>
    </row>
    <row r="31" spans="1:24" ht="6" customHeight="1" x14ac:dyDescent="0.25">
      <c r="A31" s="292"/>
      <c r="B31" s="242"/>
      <c r="C31" s="243"/>
      <c r="D31" s="243"/>
      <c r="E31" s="244"/>
      <c r="F31" s="245"/>
      <c r="G31" s="246"/>
      <c r="H31" s="247"/>
      <c r="I31" s="248"/>
      <c r="J31" s="249"/>
      <c r="K31" s="250"/>
      <c r="L31" s="251"/>
      <c r="M31" s="252"/>
      <c r="N31" s="252"/>
      <c r="O31" s="252"/>
      <c r="P31" s="252"/>
      <c r="Q31" s="252"/>
      <c r="R31" s="252"/>
      <c r="S31" s="252"/>
      <c r="T31" s="252"/>
      <c r="U31" s="252"/>
      <c r="V31" s="253"/>
      <c r="W31" s="254"/>
      <c r="X31" s="255"/>
    </row>
    <row r="32" spans="1:24" x14ac:dyDescent="0.25">
      <c r="A32" s="293"/>
      <c r="B32" s="213">
        <v>21</v>
      </c>
      <c r="C32" s="214">
        <v>533</v>
      </c>
      <c r="D32" s="214" t="s">
        <v>26</v>
      </c>
      <c r="E32" s="215"/>
      <c r="F32" s="216"/>
      <c r="G32" s="198">
        <v>72642164</v>
      </c>
      <c r="H32" s="177"/>
      <c r="I32" s="178"/>
      <c r="J32" s="179">
        <f>(G32+I32)-H32</f>
        <v>72642164</v>
      </c>
      <c r="K32" s="180"/>
      <c r="L32" s="181"/>
      <c r="M32" s="183"/>
      <c r="N32" s="183"/>
      <c r="O32" s="183"/>
      <c r="P32" s="183"/>
      <c r="Q32" s="183"/>
      <c r="R32" s="183"/>
      <c r="S32" s="183"/>
      <c r="T32" s="183"/>
      <c r="U32" s="183"/>
      <c r="V32" s="184"/>
      <c r="W32" s="185">
        <f>SUM(K32:V32)</f>
        <v>0</v>
      </c>
      <c r="X32" s="186">
        <f>J32-W32</f>
        <v>72642164</v>
      </c>
    </row>
    <row r="33" spans="1:24" ht="15.75" thickBot="1" x14ac:dyDescent="0.3">
      <c r="A33" s="294"/>
      <c r="B33" s="25"/>
      <c r="C33" s="26"/>
      <c r="D33" s="26"/>
      <c r="E33" s="27"/>
      <c r="F33" s="76"/>
      <c r="G33" s="196"/>
      <c r="H33" s="89"/>
      <c r="I33" s="113"/>
      <c r="J33" s="102"/>
      <c r="K33" s="89"/>
      <c r="L33" s="10"/>
      <c r="M33" s="11"/>
      <c r="N33" s="11"/>
      <c r="O33" s="11"/>
      <c r="P33" s="29"/>
      <c r="Q33" s="11"/>
      <c r="R33" s="11"/>
      <c r="S33" s="11"/>
      <c r="T33" s="11"/>
      <c r="U33" s="11"/>
      <c r="V33" s="12"/>
      <c r="W33" s="143"/>
      <c r="X33" s="132"/>
    </row>
    <row r="34" spans="1:24" ht="63.75" customHeight="1" thickTop="1" thickBot="1" x14ac:dyDescent="0.35">
      <c r="A34" s="49" t="s">
        <v>57</v>
      </c>
      <c r="B34" s="287" t="s">
        <v>24</v>
      </c>
      <c r="C34" s="288"/>
      <c r="D34" s="288"/>
      <c r="E34" s="288"/>
      <c r="F34" s="289"/>
      <c r="G34" s="201">
        <f>SUM(G35+G38+G41+G44+G47+G50+G55+G58+G63+G66+G72+G69)</f>
        <v>24664684</v>
      </c>
      <c r="H34" s="93">
        <f t="shared" ref="H34:X34" si="14">SUM(H35+H38+H41+H44+H47+H50+H55+H58+H63+H66+H72+H69)</f>
        <v>0</v>
      </c>
      <c r="I34" s="51">
        <f t="shared" si="14"/>
        <v>0</v>
      </c>
      <c r="J34" s="105">
        <f t="shared" si="14"/>
        <v>24664684</v>
      </c>
      <c r="K34" s="93">
        <f t="shared" si="14"/>
        <v>0</v>
      </c>
      <c r="L34" s="50">
        <f t="shared" si="14"/>
        <v>1198020</v>
      </c>
      <c r="M34" s="50">
        <f t="shared" si="14"/>
        <v>0</v>
      </c>
      <c r="N34" s="50">
        <f t="shared" si="14"/>
        <v>0</v>
      </c>
      <c r="O34" s="50">
        <f t="shared" si="14"/>
        <v>0</v>
      </c>
      <c r="P34" s="50">
        <f t="shared" si="14"/>
        <v>0</v>
      </c>
      <c r="Q34" s="50">
        <f t="shared" si="14"/>
        <v>0</v>
      </c>
      <c r="R34" s="50">
        <f t="shared" si="14"/>
        <v>0</v>
      </c>
      <c r="S34" s="50">
        <f t="shared" si="14"/>
        <v>0</v>
      </c>
      <c r="T34" s="50">
        <f t="shared" si="14"/>
        <v>0</v>
      </c>
      <c r="U34" s="50">
        <f t="shared" si="14"/>
        <v>0</v>
      </c>
      <c r="V34" s="51">
        <f t="shared" si="14"/>
        <v>0</v>
      </c>
      <c r="W34" s="105">
        <f t="shared" si="14"/>
        <v>1198020</v>
      </c>
      <c r="X34" s="136">
        <f t="shared" si="14"/>
        <v>23466664</v>
      </c>
    </row>
    <row r="35" spans="1:24" ht="27" thickTop="1" thickBot="1" x14ac:dyDescent="0.3">
      <c r="A35" s="72" t="s">
        <v>41</v>
      </c>
      <c r="B35" s="64"/>
      <c r="C35" s="65"/>
      <c r="D35" s="65"/>
      <c r="E35" s="66"/>
      <c r="F35" s="80"/>
      <c r="G35" s="202">
        <f>SUM(G36)</f>
        <v>3350000</v>
      </c>
      <c r="H35" s="94">
        <f t="shared" ref="H35:X35" si="15">SUM(H36)</f>
        <v>0</v>
      </c>
      <c r="I35" s="117">
        <f t="shared" si="15"/>
        <v>0</v>
      </c>
      <c r="J35" s="106">
        <f t="shared" si="15"/>
        <v>3350000</v>
      </c>
      <c r="K35" s="94">
        <f t="shared" si="15"/>
        <v>0</v>
      </c>
      <c r="L35" s="67">
        <f t="shared" si="15"/>
        <v>398020</v>
      </c>
      <c r="M35" s="67">
        <f t="shared" si="15"/>
        <v>0</v>
      </c>
      <c r="N35" s="67">
        <f t="shared" si="15"/>
        <v>0</v>
      </c>
      <c r="O35" s="67">
        <f t="shared" si="15"/>
        <v>0</v>
      </c>
      <c r="P35" s="67">
        <f t="shared" si="15"/>
        <v>0</v>
      </c>
      <c r="Q35" s="67">
        <f t="shared" si="15"/>
        <v>0</v>
      </c>
      <c r="R35" s="67">
        <f t="shared" si="15"/>
        <v>0</v>
      </c>
      <c r="S35" s="67">
        <f t="shared" si="15"/>
        <v>0</v>
      </c>
      <c r="T35" s="67">
        <f t="shared" si="15"/>
        <v>0</v>
      </c>
      <c r="U35" s="67">
        <f t="shared" si="15"/>
        <v>0</v>
      </c>
      <c r="V35" s="117">
        <f t="shared" si="15"/>
        <v>0</v>
      </c>
      <c r="W35" s="106">
        <f t="shared" si="15"/>
        <v>398020</v>
      </c>
      <c r="X35" s="137">
        <f t="shared" si="15"/>
        <v>2951980</v>
      </c>
    </row>
    <row r="36" spans="1:24" ht="34.5" x14ac:dyDescent="0.25">
      <c r="A36" s="146" t="s">
        <v>36</v>
      </c>
      <c r="B36" s="147">
        <v>11</v>
      </c>
      <c r="C36" s="148">
        <v>435</v>
      </c>
      <c r="D36" s="148" t="s">
        <v>26</v>
      </c>
      <c r="E36" s="149"/>
      <c r="F36" s="150"/>
      <c r="G36" s="210">
        <v>3350000</v>
      </c>
      <c r="H36" s="152"/>
      <c r="I36" s="153"/>
      <c r="J36" s="151">
        <f>(G36+I36)-H36</f>
        <v>3350000</v>
      </c>
      <c r="K36" s="152"/>
      <c r="L36" s="154">
        <v>398020</v>
      </c>
      <c r="M36" s="155"/>
      <c r="N36" s="155"/>
      <c r="O36" s="155"/>
      <c r="P36" s="155"/>
      <c r="Q36" s="155"/>
      <c r="R36" s="155"/>
      <c r="S36" s="155"/>
      <c r="T36" s="155"/>
      <c r="U36" s="155"/>
      <c r="V36" s="156"/>
      <c r="W36" s="157">
        <f>SUM(K36:V36)</f>
        <v>398020</v>
      </c>
      <c r="X36" s="165">
        <f>J36-W36</f>
        <v>2951980</v>
      </c>
    </row>
    <row r="37" spans="1:24" ht="15.75" thickBot="1" x14ac:dyDescent="0.3">
      <c r="A37" s="13"/>
      <c r="B37" s="25"/>
      <c r="C37" s="26"/>
      <c r="D37" s="26"/>
      <c r="E37" s="27"/>
      <c r="F37" s="76"/>
      <c r="G37" s="196"/>
      <c r="H37" s="89"/>
      <c r="I37" s="113"/>
      <c r="J37" s="102"/>
      <c r="K37" s="12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143"/>
      <c r="X37" s="132"/>
    </row>
    <row r="38" spans="1:24" ht="26.25" thickBot="1" x14ac:dyDescent="0.3">
      <c r="A38" s="71" t="s">
        <v>37</v>
      </c>
      <c r="B38" s="60"/>
      <c r="C38" s="61"/>
      <c r="D38" s="61"/>
      <c r="E38" s="62"/>
      <c r="F38" s="79"/>
      <c r="G38" s="200">
        <f t="shared" ref="G38:X38" si="16">SUM(G39:G39)</f>
        <v>500000</v>
      </c>
      <c r="H38" s="92">
        <f t="shared" si="16"/>
        <v>0</v>
      </c>
      <c r="I38" s="116">
        <f t="shared" si="16"/>
        <v>0</v>
      </c>
      <c r="J38" s="104">
        <f t="shared" si="16"/>
        <v>500000</v>
      </c>
      <c r="K38" s="92">
        <f t="shared" si="16"/>
        <v>0</v>
      </c>
      <c r="L38" s="63">
        <f t="shared" si="16"/>
        <v>0</v>
      </c>
      <c r="M38" s="63">
        <f t="shared" si="16"/>
        <v>0</v>
      </c>
      <c r="N38" s="63">
        <f t="shared" si="16"/>
        <v>0</v>
      </c>
      <c r="O38" s="63">
        <f t="shared" si="16"/>
        <v>0</v>
      </c>
      <c r="P38" s="63">
        <f t="shared" si="16"/>
        <v>0</v>
      </c>
      <c r="Q38" s="63">
        <f t="shared" si="16"/>
        <v>0</v>
      </c>
      <c r="R38" s="63">
        <f t="shared" si="16"/>
        <v>0</v>
      </c>
      <c r="S38" s="63">
        <f t="shared" si="16"/>
        <v>0</v>
      </c>
      <c r="T38" s="63">
        <f t="shared" si="16"/>
        <v>0</v>
      </c>
      <c r="U38" s="63">
        <f t="shared" si="16"/>
        <v>0</v>
      </c>
      <c r="V38" s="116">
        <f t="shared" si="16"/>
        <v>0</v>
      </c>
      <c r="W38" s="104">
        <f t="shared" si="16"/>
        <v>0</v>
      </c>
      <c r="X38" s="135">
        <f t="shared" si="16"/>
        <v>500000</v>
      </c>
    </row>
    <row r="39" spans="1:24" ht="23.25" x14ac:dyDescent="0.25">
      <c r="A39" s="146" t="s">
        <v>38</v>
      </c>
      <c r="B39" s="147">
        <v>11</v>
      </c>
      <c r="C39" s="148">
        <v>435</v>
      </c>
      <c r="D39" s="148" t="s">
        <v>26</v>
      </c>
      <c r="E39" s="149"/>
      <c r="F39" s="150"/>
      <c r="G39" s="210">
        <v>500000</v>
      </c>
      <c r="H39" s="152"/>
      <c r="I39" s="153"/>
      <c r="J39" s="151">
        <f>(G39+I39)-H39</f>
        <v>500000</v>
      </c>
      <c r="K39" s="152"/>
      <c r="L39" s="154"/>
      <c r="M39" s="155"/>
      <c r="N39" s="155"/>
      <c r="O39" s="155"/>
      <c r="P39" s="155"/>
      <c r="Q39" s="155"/>
      <c r="R39" s="155"/>
      <c r="S39" s="155"/>
      <c r="T39" s="155"/>
      <c r="U39" s="155"/>
      <c r="V39" s="156"/>
      <c r="W39" s="157">
        <f>SUM(K39:V39)</f>
        <v>0</v>
      </c>
      <c r="X39" s="165">
        <f>J39-W39</f>
        <v>500000</v>
      </c>
    </row>
    <row r="40" spans="1:24" ht="15.75" thickBot="1" x14ac:dyDescent="0.3">
      <c r="A40" s="28"/>
      <c r="B40" s="25"/>
      <c r="C40" s="26"/>
      <c r="D40" s="26"/>
      <c r="E40" s="27"/>
      <c r="F40" s="76"/>
      <c r="G40" s="196"/>
      <c r="H40" s="89"/>
      <c r="I40" s="113"/>
      <c r="J40" s="102"/>
      <c r="K40" s="12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43"/>
      <c r="X40" s="132"/>
    </row>
    <row r="41" spans="1:24" ht="26.25" thickBot="1" x14ac:dyDescent="0.3">
      <c r="A41" s="71" t="s">
        <v>39</v>
      </c>
      <c r="B41" s="60"/>
      <c r="C41" s="61"/>
      <c r="D41" s="61"/>
      <c r="E41" s="62"/>
      <c r="F41" s="79"/>
      <c r="G41" s="200">
        <f>SUM(G42)</f>
        <v>584700</v>
      </c>
      <c r="H41" s="92">
        <f t="shared" ref="H41:X41" si="17">SUM(H42)</f>
        <v>0</v>
      </c>
      <c r="I41" s="116">
        <f t="shared" si="17"/>
        <v>0</v>
      </c>
      <c r="J41" s="104">
        <f t="shared" si="17"/>
        <v>584700</v>
      </c>
      <c r="K41" s="92">
        <f t="shared" si="17"/>
        <v>0</v>
      </c>
      <c r="L41" s="63">
        <f t="shared" si="17"/>
        <v>0</v>
      </c>
      <c r="M41" s="63">
        <f t="shared" si="17"/>
        <v>0</v>
      </c>
      <c r="N41" s="63">
        <f t="shared" si="17"/>
        <v>0</v>
      </c>
      <c r="O41" s="63">
        <f t="shared" si="17"/>
        <v>0</v>
      </c>
      <c r="P41" s="63">
        <f t="shared" si="17"/>
        <v>0</v>
      </c>
      <c r="Q41" s="63">
        <f t="shared" si="17"/>
        <v>0</v>
      </c>
      <c r="R41" s="63">
        <f t="shared" si="17"/>
        <v>0</v>
      </c>
      <c r="S41" s="63">
        <f t="shared" si="17"/>
        <v>0</v>
      </c>
      <c r="T41" s="63">
        <f t="shared" si="17"/>
        <v>0</v>
      </c>
      <c r="U41" s="63">
        <f t="shared" si="17"/>
        <v>0</v>
      </c>
      <c r="V41" s="116">
        <f t="shared" si="17"/>
        <v>0</v>
      </c>
      <c r="W41" s="104">
        <f t="shared" si="17"/>
        <v>0</v>
      </c>
      <c r="X41" s="135">
        <f t="shared" si="17"/>
        <v>584700</v>
      </c>
    </row>
    <row r="42" spans="1:24" ht="23.25" x14ac:dyDescent="0.25">
      <c r="A42" s="146" t="s">
        <v>40</v>
      </c>
      <c r="B42" s="147">
        <v>11</v>
      </c>
      <c r="C42" s="148">
        <v>472</v>
      </c>
      <c r="D42" s="148" t="s">
        <v>26</v>
      </c>
      <c r="E42" s="149"/>
      <c r="F42" s="150"/>
      <c r="G42" s="210">
        <v>584700</v>
      </c>
      <c r="H42" s="152"/>
      <c r="I42" s="153"/>
      <c r="J42" s="151">
        <f>(G42+I42)-H42</f>
        <v>584700</v>
      </c>
      <c r="K42" s="209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6"/>
      <c r="W42" s="157">
        <f>SUM(K42:V42)</f>
        <v>0</v>
      </c>
      <c r="X42" s="165">
        <f>J42-W42</f>
        <v>584700</v>
      </c>
    </row>
    <row r="43" spans="1:24" ht="15.75" thickBot="1" x14ac:dyDescent="0.3">
      <c r="A43" s="13"/>
      <c r="B43" s="25"/>
      <c r="C43" s="26"/>
      <c r="D43" s="26"/>
      <c r="E43" s="27"/>
      <c r="F43" s="76"/>
      <c r="G43" s="196"/>
      <c r="H43" s="89"/>
      <c r="I43" s="113"/>
      <c r="J43" s="102"/>
      <c r="K43" s="12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43"/>
      <c r="X43" s="132"/>
    </row>
    <row r="44" spans="1:24" ht="26.25" thickBot="1" x14ac:dyDescent="0.3">
      <c r="A44" s="71" t="s">
        <v>34</v>
      </c>
      <c r="B44" s="60"/>
      <c r="C44" s="61"/>
      <c r="D44" s="61"/>
      <c r="E44" s="62"/>
      <c r="F44" s="79"/>
      <c r="G44" s="200">
        <f>SUM(G45)</f>
        <v>2000000</v>
      </c>
      <c r="H44" s="92">
        <f t="shared" ref="H44:X44" si="18">SUM(H45)</f>
        <v>0</v>
      </c>
      <c r="I44" s="116">
        <f t="shared" si="18"/>
        <v>0</v>
      </c>
      <c r="J44" s="104">
        <f t="shared" si="18"/>
        <v>2000000</v>
      </c>
      <c r="K44" s="92">
        <f t="shared" si="18"/>
        <v>0</v>
      </c>
      <c r="L44" s="63">
        <f t="shared" si="18"/>
        <v>400000</v>
      </c>
      <c r="M44" s="63">
        <f t="shared" si="18"/>
        <v>0</v>
      </c>
      <c r="N44" s="63">
        <f t="shared" si="18"/>
        <v>0</v>
      </c>
      <c r="O44" s="63">
        <f t="shared" si="18"/>
        <v>0</v>
      </c>
      <c r="P44" s="63">
        <f t="shared" si="18"/>
        <v>0</v>
      </c>
      <c r="Q44" s="63">
        <f t="shared" si="18"/>
        <v>0</v>
      </c>
      <c r="R44" s="63">
        <f t="shared" si="18"/>
        <v>0</v>
      </c>
      <c r="S44" s="63">
        <f t="shared" si="18"/>
        <v>0</v>
      </c>
      <c r="T44" s="63">
        <f t="shared" si="18"/>
        <v>0</v>
      </c>
      <c r="U44" s="63">
        <f t="shared" si="18"/>
        <v>0</v>
      </c>
      <c r="V44" s="116">
        <f t="shared" si="18"/>
        <v>0</v>
      </c>
      <c r="W44" s="104">
        <f t="shared" si="18"/>
        <v>400000</v>
      </c>
      <c r="X44" s="135">
        <f t="shared" si="18"/>
        <v>1600000</v>
      </c>
    </row>
    <row r="45" spans="1:24" ht="34.5" x14ac:dyDescent="0.25">
      <c r="A45" s="146" t="s">
        <v>35</v>
      </c>
      <c r="B45" s="147">
        <v>11</v>
      </c>
      <c r="C45" s="148">
        <v>472</v>
      </c>
      <c r="D45" s="148" t="s">
        <v>26</v>
      </c>
      <c r="E45" s="149"/>
      <c r="F45" s="150"/>
      <c r="G45" s="210">
        <v>2000000</v>
      </c>
      <c r="H45" s="152"/>
      <c r="I45" s="153"/>
      <c r="J45" s="151">
        <f>(G45+I45)-H45</f>
        <v>2000000</v>
      </c>
      <c r="K45" s="152"/>
      <c r="L45" s="154">
        <v>400000</v>
      </c>
      <c r="M45" s="155"/>
      <c r="N45" s="155"/>
      <c r="O45" s="155"/>
      <c r="P45" s="155"/>
      <c r="Q45" s="155"/>
      <c r="R45" s="155"/>
      <c r="S45" s="155"/>
      <c r="T45" s="221"/>
      <c r="U45" s="221"/>
      <c r="V45" s="156"/>
      <c r="W45" s="157">
        <f>SUM(K45:V45)</f>
        <v>400000</v>
      </c>
      <c r="X45" s="165">
        <f>J45-W45</f>
        <v>1600000</v>
      </c>
    </row>
    <row r="46" spans="1:24" ht="15.75" thickBot="1" x14ac:dyDescent="0.3">
      <c r="A46" s="44"/>
      <c r="B46" s="40"/>
      <c r="C46" s="41"/>
      <c r="D46" s="41"/>
      <c r="E46" s="42"/>
      <c r="F46" s="81"/>
      <c r="G46" s="203"/>
      <c r="H46" s="95"/>
      <c r="I46" s="118"/>
      <c r="J46" s="107"/>
      <c r="K46" s="125"/>
      <c r="L46" s="18"/>
      <c r="M46" s="18"/>
      <c r="N46" s="18"/>
      <c r="O46" s="18"/>
      <c r="P46" s="18"/>
      <c r="Q46" s="18"/>
      <c r="R46" s="18"/>
      <c r="S46" s="18"/>
      <c r="T46" s="24"/>
      <c r="U46" s="24"/>
      <c r="V46" s="45"/>
      <c r="W46" s="144"/>
      <c r="X46" s="138"/>
    </row>
    <row r="47" spans="1:24" ht="39" thickBot="1" x14ac:dyDescent="0.3">
      <c r="A47" s="71" t="s">
        <v>62</v>
      </c>
      <c r="B47" s="60"/>
      <c r="C47" s="61"/>
      <c r="D47" s="61"/>
      <c r="E47" s="62"/>
      <c r="F47" s="79"/>
      <c r="G47" s="200">
        <f>SUM(G48)</f>
        <v>2400000</v>
      </c>
      <c r="H47" s="92">
        <f t="shared" ref="H47:X47" si="19">SUM(H48)</f>
        <v>0</v>
      </c>
      <c r="I47" s="116">
        <f t="shared" si="19"/>
        <v>0</v>
      </c>
      <c r="J47" s="104">
        <f t="shared" si="19"/>
        <v>2400000</v>
      </c>
      <c r="K47" s="92">
        <f t="shared" si="19"/>
        <v>0</v>
      </c>
      <c r="L47" s="63">
        <f t="shared" si="19"/>
        <v>400000</v>
      </c>
      <c r="M47" s="63">
        <f t="shared" si="19"/>
        <v>0</v>
      </c>
      <c r="N47" s="63">
        <f t="shared" si="19"/>
        <v>0</v>
      </c>
      <c r="O47" s="63">
        <f t="shared" si="19"/>
        <v>0</v>
      </c>
      <c r="P47" s="63">
        <f t="shared" si="19"/>
        <v>0</v>
      </c>
      <c r="Q47" s="63">
        <f t="shared" si="19"/>
        <v>0</v>
      </c>
      <c r="R47" s="63">
        <f t="shared" si="19"/>
        <v>0</v>
      </c>
      <c r="S47" s="63">
        <f t="shared" si="19"/>
        <v>0</v>
      </c>
      <c r="T47" s="63">
        <f t="shared" si="19"/>
        <v>0</v>
      </c>
      <c r="U47" s="63">
        <f t="shared" si="19"/>
        <v>0</v>
      </c>
      <c r="V47" s="116">
        <f t="shared" si="19"/>
        <v>0</v>
      </c>
      <c r="W47" s="104">
        <f t="shared" si="19"/>
        <v>400000</v>
      </c>
      <c r="X47" s="135">
        <f t="shared" si="19"/>
        <v>2000000</v>
      </c>
    </row>
    <row r="48" spans="1:24" x14ac:dyDescent="0.25">
      <c r="A48" s="146" t="s">
        <v>44</v>
      </c>
      <c r="B48" s="147">
        <v>11</v>
      </c>
      <c r="C48" s="148">
        <v>473</v>
      </c>
      <c r="D48" s="148" t="s">
        <v>26</v>
      </c>
      <c r="E48" s="149"/>
      <c r="F48" s="150"/>
      <c r="G48" s="210">
        <v>2400000</v>
      </c>
      <c r="H48" s="152"/>
      <c r="I48" s="153"/>
      <c r="J48" s="151">
        <f>(G48+I48)-H48</f>
        <v>2400000</v>
      </c>
      <c r="K48" s="152"/>
      <c r="L48" s="154">
        <v>400000</v>
      </c>
      <c r="M48" s="155"/>
      <c r="N48" s="155"/>
      <c r="O48" s="155"/>
      <c r="P48" s="155"/>
      <c r="Q48" s="155"/>
      <c r="R48" s="155"/>
      <c r="S48" s="155"/>
      <c r="T48" s="221"/>
      <c r="U48" s="221"/>
      <c r="V48" s="156"/>
      <c r="W48" s="157">
        <f>SUM(K48:V48)</f>
        <v>400000</v>
      </c>
      <c r="X48" s="165">
        <f>J48-W48</f>
        <v>2000000</v>
      </c>
    </row>
    <row r="49" spans="1:24" ht="15.75" thickBot="1" x14ac:dyDescent="0.3">
      <c r="A49" s="226"/>
      <c r="B49" s="227"/>
      <c r="C49" s="228"/>
      <c r="D49" s="228"/>
      <c r="E49" s="229"/>
      <c r="F49" s="230"/>
      <c r="G49" s="231"/>
      <c r="H49" s="232"/>
      <c r="I49" s="233"/>
      <c r="J49" s="234"/>
      <c r="K49" s="235"/>
      <c r="L49" s="236"/>
      <c r="M49" s="236"/>
      <c r="N49" s="236"/>
      <c r="O49" s="236"/>
      <c r="P49" s="236"/>
      <c r="Q49" s="236"/>
      <c r="R49" s="236"/>
      <c r="S49" s="236"/>
      <c r="T49" s="237"/>
      <c r="U49" s="238"/>
      <c r="V49" s="239"/>
      <c r="W49" s="240"/>
      <c r="X49" s="241"/>
    </row>
    <row r="50" spans="1:24" ht="39.75" thickTop="1" thickBot="1" x14ac:dyDescent="0.3">
      <c r="A50" s="72" t="s">
        <v>63</v>
      </c>
      <c r="B50" s="223"/>
      <c r="C50" s="223"/>
      <c r="D50" s="223"/>
      <c r="E50" s="224"/>
      <c r="F50" s="225"/>
      <c r="G50" s="202">
        <f>SUM(G51+G53)</f>
        <v>5004108</v>
      </c>
      <c r="H50" s="94">
        <f t="shared" ref="H50:X50" si="20">SUM(H51+H53)</f>
        <v>0</v>
      </c>
      <c r="I50" s="117">
        <f t="shared" si="20"/>
        <v>0</v>
      </c>
      <c r="J50" s="106">
        <f t="shared" si="20"/>
        <v>5004108</v>
      </c>
      <c r="K50" s="94">
        <f t="shared" si="20"/>
        <v>0</v>
      </c>
      <c r="L50" s="67">
        <f t="shared" si="20"/>
        <v>0</v>
      </c>
      <c r="M50" s="67">
        <f t="shared" si="20"/>
        <v>0</v>
      </c>
      <c r="N50" s="67">
        <f t="shared" si="20"/>
        <v>0</v>
      </c>
      <c r="O50" s="67">
        <f t="shared" si="20"/>
        <v>0</v>
      </c>
      <c r="P50" s="67">
        <f t="shared" si="20"/>
        <v>0</v>
      </c>
      <c r="Q50" s="67">
        <f t="shared" si="20"/>
        <v>0</v>
      </c>
      <c r="R50" s="67">
        <f t="shared" si="20"/>
        <v>0</v>
      </c>
      <c r="S50" s="67">
        <f t="shared" si="20"/>
        <v>0</v>
      </c>
      <c r="T50" s="67">
        <f t="shared" si="20"/>
        <v>0</v>
      </c>
      <c r="U50" s="67">
        <f t="shared" si="20"/>
        <v>0</v>
      </c>
      <c r="V50" s="117">
        <f t="shared" si="20"/>
        <v>0</v>
      </c>
      <c r="W50" s="106">
        <f t="shared" si="20"/>
        <v>0</v>
      </c>
      <c r="X50" s="137">
        <f t="shared" si="20"/>
        <v>5004108</v>
      </c>
    </row>
    <row r="51" spans="1:24" ht="23.25" x14ac:dyDescent="0.25">
      <c r="A51" s="146" t="s">
        <v>33</v>
      </c>
      <c r="B51" s="147">
        <v>21</v>
      </c>
      <c r="C51" s="148">
        <v>431</v>
      </c>
      <c r="D51" s="148" t="s">
        <v>26</v>
      </c>
      <c r="E51" s="149"/>
      <c r="F51" s="150"/>
      <c r="G51" s="210">
        <v>1858652</v>
      </c>
      <c r="H51" s="152"/>
      <c r="I51" s="153"/>
      <c r="J51" s="151">
        <f>(G51+I51)-H51</f>
        <v>1858652</v>
      </c>
      <c r="K51" s="209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6"/>
      <c r="W51" s="157">
        <f>SUM(K51:V51)</f>
        <v>0</v>
      </c>
      <c r="X51" s="165">
        <f>J51-W51</f>
        <v>1858652</v>
      </c>
    </row>
    <row r="52" spans="1:24" ht="6" customHeight="1" x14ac:dyDescent="0.25">
      <c r="A52" s="293"/>
      <c r="B52" s="242"/>
      <c r="C52" s="243"/>
      <c r="D52" s="243"/>
      <c r="E52" s="244"/>
      <c r="F52" s="245"/>
      <c r="G52" s="246"/>
      <c r="H52" s="247"/>
      <c r="I52" s="248"/>
      <c r="J52" s="249"/>
      <c r="K52" s="273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3"/>
      <c r="W52" s="254"/>
      <c r="X52" s="255"/>
    </row>
    <row r="53" spans="1:24" x14ac:dyDescent="0.25">
      <c r="A53" s="293"/>
      <c r="B53" s="213">
        <v>11</v>
      </c>
      <c r="C53" s="214">
        <v>431</v>
      </c>
      <c r="D53" s="214" t="s">
        <v>26</v>
      </c>
      <c r="E53" s="215"/>
      <c r="F53" s="216"/>
      <c r="G53" s="217">
        <v>3145456</v>
      </c>
      <c r="H53" s="177"/>
      <c r="I53" s="178"/>
      <c r="J53" s="179">
        <f>(G53+I53)-H53</f>
        <v>3145456</v>
      </c>
      <c r="K53" s="218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4"/>
      <c r="W53" s="219"/>
      <c r="X53" s="220">
        <f>J53-W53</f>
        <v>3145456</v>
      </c>
    </row>
    <row r="54" spans="1:24" ht="15.75" thickBot="1" x14ac:dyDescent="0.3">
      <c r="A54" s="295"/>
      <c r="B54" s="25"/>
      <c r="C54" s="26"/>
      <c r="D54" s="26"/>
      <c r="E54" s="27"/>
      <c r="F54" s="76"/>
      <c r="G54" s="204"/>
      <c r="H54" s="89"/>
      <c r="I54" s="113"/>
      <c r="J54" s="102"/>
      <c r="K54" s="126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2"/>
      <c r="W54" s="143"/>
      <c r="X54" s="132"/>
    </row>
    <row r="55" spans="1:24" ht="30.75" customHeight="1" thickBot="1" x14ac:dyDescent="0.3">
      <c r="A55" s="71" t="s">
        <v>72</v>
      </c>
      <c r="B55" s="60"/>
      <c r="C55" s="60"/>
      <c r="D55" s="61"/>
      <c r="E55" s="62"/>
      <c r="F55" s="82"/>
      <c r="G55" s="200">
        <f>SUM(G56)</f>
        <v>3520000</v>
      </c>
      <c r="H55" s="92">
        <f t="shared" ref="H55:X55" si="21">SUM(H56)</f>
        <v>0</v>
      </c>
      <c r="I55" s="116">
        <f t="shared" si="21"/>
        <v>0</v>
      </c>
      <c r="J55" s="104">
        <f t="shared" si="21"/>
        <v>3520000</v>
      </c>
      <c r="K55" s="92">
        <f t="shared" si="21"/>
        <v>0</v>
      </c>
      <c r="L55" s="63">
        <f t="shared" si="21"/>
        <v>0</v>
      </c>
      <c r="M55" s="63">
        <f t="shared" si="21"/>
        <v>0</v>
      </c>
      <c r="N55" s="63">
        <f t="shared" si="21"/>
        <v>0</v>
      </c>
      <c r="O55" s="63">
        <f t="shared" si="21"/>
        <v>0</v>
      </c>
      <c r="P55" s="63">
        <f t="shared" si="21"/>
        <v>0</v>
      </c>
      <c r="Q55" s="63">
        <f t="shared" si="21"/>
        <v>0</v>
      </c>
      <c r="R55" s="63">
        <f t="shared" si="21"/>
        <v>0</v>
      </c>
      <c r="S55" s="63">
        <f t="shared" si="21"/>
        <v>0</v>
      </c>
      <c r="T55" s="63">
        <f t="shared" si="21"/>
        <v>0</v>
      </c>
      <c r="U55" s="63">
        <f t="shared" si="21"/>
        <v>0</v>
      </c>
      <c r="V55" s="116">
        <f t="shared" si="21"/>
        <v>0</v>
      </c>
      <c r="W55" s="104">
        <f t="shared" si="21"/>
        <v>0</v>
      </c>
      <c r="X55" s="135">
        <f t="shared" si="21"/>
        <v>3520000</v>
      </c>
    </row>
    <row r="56" spans="1:24" ht="68.25" x14ac:dyDescent="0.25">
      <c r="A56" s="146" t="s">
        <v>45</v>
      </c>
      <c r="B56" s="147">
        <v>21</v>
      </c>
      <c r="C56" s="148">
        <v>472</v>
      </c>
      <c r="D56" s="148" t="s">
        <v>26</v>
      </c>
      <c r="E56" s="149"/>
      <c r="F56" s="150"/>
      <c r="G56" s="210">
        <f>3160000+360000</f>
        <v>3520000</v>
      </c>
      <c r="H56" s="170"/>
      <c r="I56" s="211"/>
      <c r="J56" s="151">
        <f>(G56+I56)-H56</f>
        <v>3520000</v>
      </c>
      <c r="K56" s="170"/>
      <c r="L56" s="171"/>
      <c r="M56" s="172"/>
      <c r="N56" s="172"/>
      <c r="O56" s="172"/>
      <c r="P56" s="172"/>
      <c r="Q56" s="172"/>
      <c r="R56" s="172"/>
      <c r="S56" s="172"/>
      <c r="T56" s="172"/>
      <c r="U56" s="172"/>
      <c r="V56" s="212"/>
      <c r="W56" s="157">
        <f>SUM(K56:V56)</f>
        <v>0</v>
      </c>
      <c r="X56" s="165">
        <f>J56-W56</f>
        <v>3520000</v>
      </c>
    </row>
    <row r="57" spans="1:24" ht="15.75" thickBot="1" x14ac:dyDescent="0.3">
      <c r="A57" s="13"/>
      <c r="B57" s="25"/>
      <c r="C57" s="26"/>
      <c r="D57" s="26"/>
      <c r="E57" s="27"/>
      <c r="F57" s="76"/>
      <c r="G57" s="205"/>
      <c r="H57" s="96"/>
      <c r="I57" s="119"/>
      <c r="J57" s="108"/>
      <c r="K57" s="122" t="s">
        <v>46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2"/>
      <c r="W57" s="143"/>
      <c r="X57" s="132"/>
    </row>
    <row r="58" spans="1:24" ht="30" customHeight="1" thickBot="1" x14ac:dyDescent="0.3">
      <c r="A58" s="71" t="s">
        <v>64</v>
      </c>
      <c r="B58" s="60"/>
      <c r="C58" s="60"/>
      <c r="D58" s="61"/>
      <c r="E58" s="62"/>
      <c r="F58" s="82"/>
      <c r="G58" s="200">
        <f>SUM(G59)</f>
        <v>5053560</v>
      </c>
      <c r="H58" s="92">
        <f t="shared" ref="H58:X58" si="22">SUM(H59)</f>
        <v>0</v>
      </c>
      <c r="I58" s="116">
        <f t="shared" si="22"/>
        <v>0</v>
      </c>
      <c r="J58" s="104">
        <f t="shared" si="22"/>
        <v>5053560</v>
      </c>
      <c r="K58" s="92">
        <f t="shared" si="22"/>
        <v>0</v>
      </c>
      <c r="L58" s="63">
        <f t="shared" si="22"/>
        <v>0</v>
      </c>
      <c r="M58" s="63">
        <f t="shared" si="22"/>
        <v>0</v>
      </c>
      <c r="N58" s="63">
        <f t="shared" si="22"/>
        <v>0</v>
      </c>
      <c r="O58" s="63">
        <f t="shared" si="22"/>
        <v>0</v>
      </c>
      <c r="P58" s="63">
        <f t="shared" si="22"/>
        <v>0</v>
      </c>
      <c r="Q58" s="63">
        <f t="shared" si="22"/>
        <v>0</v>
      </c>
      <c r="R58" s="63">
        <f t="shared" si="22"/>
        <v>0</v>
      </c>
      <c r="S58" s="63">
        <f t="shared" si="22"/>
        <v>0</v>
      </c>
      <c r="T58" s="63">
        <f t="shared" si="22"/>
        <v>0</v>
      </c>
      <c r="U58" s="63">
        <f t="shared" si="22"/>
        <v>0</v>
      </c>
      <c r="V58" s="116">
        <f t="shared" si="22"/>
        <v>0</v>
      </c>
      <c r="W58" s="104">
        <f t="shared" si="22"/>
        <v>0</v>
      </c>
      <c r="X58" s="135">
        <f t="shared" si="22"/>
        <v>5053560</v>
      </c>
    </row>
    <row r="59" spans="1:24" ht="27" customHeight="1" x14ac:dyDescent="0.25">
      <c r="A59" s="146" t="s">
        <v>56</v>
      </c>
      <c r="B59" s="147">
        <v>11</v>
      </c>
      <c r="C59" s="148">
        <v>472</v>
      </c>
      <c r="D59" s="148" t="s">
        <v>26</v>
      </c>
      <c r="E59" s="149"/>
      <c r="F59" s="150"/>
      <c r="G59" s="210">
        <v>5053560</v>
      </c>
      <c r="H59" s="170"/>
      <c r="I59" s="211"/>
      <c r="J59" s="151">
        <f>(G59+I59)-H59</f>
        <v>5053560</v>
      </c>
      <c r="K59" s="170"/>
      <c r="L59" s="171"/>
      <c r="M59" s="172"/>
      <c r="N59" s="172"/>
      <c r="O59" s="172"/>
      <c r="P59" s="172"/>
      <c r="Q59" s="172"/>
      <c r="R59" s="172"/>
      <c r="S59" s="172"/>
      <c r="T59" s="172"/>
      <c r="U59" s="172"/>
      <c r="V59" s="212"/>
      <c r="W59" s="157">
        <f>SUM(K59:V59)</f>
        <v>0</v>
      </c>
      <c r="X59" s="165">
        <f>J59-W59</f>
        <v>5053560</v>
      </c>
    </row>
    <row r="60" spans="1:24" ht="9" customHeight="1" x14ac:dyDescent="0.25">
      <c r="A60" s="28"/>
      <c r="B60" s="242"/>
      <c r="C60" s="243"/>
      <c r="D60" s="243"/>
      <c r="E60" s="244"/>
      <c r="F60" s="245"/>
      <c r="G60" s="246"/>
      <c r="H60" s="247"/>
      <c r="I60" s="248"/>
      <c r="J60" s="249"/>
      <c r="K60" s="273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3"/>
      <c r="W60" s="254"/>
      <c r="X60" s="255"/>
    </row>
    <row r="61" spans="1:24" ht="24.75" x14ac:dyDescent="0.25">
      <c r="A61" s="13"/>
      <c r="B61" s="213">
        <v>21</v>
      </c>
      <c r="C61" s="214">
        <v>472</v>
      </c>
      <c r="D61" s="214" t="s">
        <v>26</v>
      </c>
      <c r="E61" s="215"/>
      <c r="F61" s="216"/>
      <c r="G61" s="217">
        <v>2000000</v>
      </c>
      <c r="H61" s="177"/>
      <c r="I61" s="178"/>
      <c r="J61" s="179">
        <f>(G61+I61)-H61</f>
        <v>2000000</v>
      </c>
      <c r="K61" s="218"/>
      <c r="L61" s="276" t="s">
        <v>77</v>
      </c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W61" s="219"/>
      <c r="X61" s="220">
        <f>J61-W61</f>
        <v>2000000</v>
      </c>
    </row>
    <row r="62" spans="1:24" ht="15.75" thickBot="1" x14ac:dyDescent="0.3">
      <c r="A62" s="13"/>
      <c r="B62" s="25"/>
      <c r="C62" s="26"/>
      <c r="D62" s="26"/>
      <c r="E62" s="27"/>
      <c r="F62" s="76"/>
      <c r="G62" s="204"/>
      <c r="H62" s="89"/>
      <c r="I62" s="113"/>
      <c r="J62" s="102"/>
      <c r="K62" s="122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43"/>
      <c r="X62" s="132"/>
    </row>
    <row r="63" spans="1:24" ht="39" thickBot="1" x14ac:dyDescent="0.3">
      <c r="A63" s="71" t="s">
        <v>67</v>
      </c>
      <c r="B63" s="60"/>
      <c r="C63" s="60"/>
      <c r="D63" s="61"/>
      <c r="E63" s="62"/>
      <c r="F63" s="82"/>
      <c r="G63" s="200">
        <f>SUM(G64)</f>
        <v>0</v>
      </c>
      <c r="H63" s="92">
        <f t="shared" ref="H63:X63" si="23">SUM(H64)</f>
        <v>0</v>
      </c>
      <c r="I63" s="116">
        <f t="shared" si="23"/>
        <v>0</v>
      </c>
      <c r="J63" s="104">
        <f t="shared" si="23"/>
        <v>0</v>
      </c>
      <c r="K63" s="92">
        <f t="shared" si="23"/>
        <v>0</v>
      </c>
      <c r="L63" s="63">
        <f t="shared" si="23"/>
        <v>0</v>
      </c>
      <c r="M63" s="63">
        <f t="shared" si="23"/>
        <v>0</v>
      </c>
      <c r="N63" s="63">
        <f t="shared" si="23"/>
        <v>0</v>
      </c>
      <c r="O63" s="63">
        <f t="shared" si="23"/>
        <v>0</v>
      </c>
      <c r="P63" s="63">
        <f t="shared" si="23"/>
        <v>0</v>
      </c>
      <c r="Q63" s="63">
        <f t="shared" si="23"/>
        <v>0</v>
      </c>
      <c r="R63" s="63">
        <f t="shared" si="23"/>
        <v>0</v>
      </c>
      <c r="S63" s="63">
        <f t="shared" si="23"/>
        <v>0</v>
      </c>
      <c r="T63" s="63">
        <f t="shared" si="23"/>
        <v>0</v>
      </c>
      <c r="U63" s="63">
        <f t="shared" si="23"/>
        <v>0</v>
      </c>
      <c r="V63" s="116">
        <f t="shared" si="23"/>
        <v>0</v>
      </c>
      <c r="W63" s="104">
        <f t="shared" si="23"/>
        <v>0</v>
      </c>
      <c r="X63" s="135">
        <f t="shared" si="23"/>
        <v>0</v>
      </c>
    </row>
    <row r="64" spans="1:24" ht="23.25" x14ac:dyDescent="0.25">
      <c r="A64" s="146" t="s">
        <v>55</v>
      </c>
      <c r="B64" s="147">
        <v>21</v>
      </c>
      <c r="C64" s="148">
        <v>472</v>
      </c>
      <c r="D64" s="148" t="s">
        <v>26</v>
      </c>
      <c r="E64" s="149"/>
      <c r="F64" s="150"/>
      <c r="G64" s="210">
        <v>0</v>
      </c>
      <c r="H64" s="170"/>
      <c r="I64" s="211"/>
      <c r="J64" s="151">
        <f>(G64+I64)-H64</f>
        <v>0</v>
      </c>
      <c r="K64" s="170"/>
      <c r="L64" s="171"/>
      <c r="M64" s="172"/>
      <c r="N64" s="172"/>
      <c r="O64" s="172"/>
      <c r="P64" s="172"/>
      <c r="Q64" s="172"/>
      <c r="R64" s="172"/>
      <c r="S64" s="172"/>
      <c r="T64" s="172"/>
      <c r="U64" s="172"/>
      <c r="V64" s="212"/>
      <c r="W64" s="157">
        <f>SUM(K64:V64)</f>
        <v>0</v>
      </c>
      <c r="X64" s="165">
        <f>J64-W64</f>
        <v>0</v>
      </c>
    </row>
    <row r="65" spans="1:24" ht="15.75" thickBot="1" x14ac:dyDescent="0.3">
      <c r="A65" s="13"/>
      <c r="B65" s="25"/>
      <c r="C65" s="26"/>
      <c r="D65" s="26"/>
      <c r="E65" s="27"/>
      <c r="F65" s="76"/>
      <c r="G65" s="205"/>
      <c r="H65" s="96"/>
      <c r="I65" s="119"/>
      <c r="J65" s="108"/>
      <c r="K65" s="122" t="s">
        <v>46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43"/>
      <c r="X65" s="132"/>
    </row>
    <row r="66" spans="1:24" ht="39" thickBot="1" x14ac:dyDescent="0.3">
      <c r="A66" s="71" t="s">
        <v>66</v>
      </c>
      <c r="B66" s="60"/>
      <c r="C66" s="60"/>
      <c r="D66" s="61"/>
      <c r="E66" s="62"/>
      <c r="F66" s="82"/>
      <c r="G66" s="200">
        <f>SUM(G67)</f>
        <v>693007</v>
      </c>
      <c r="H66" s="92">
        <f t="shared" ref="H66:X66" si="24">SUM(H67)</f>
        <v>0</v>
      </c>
      <c r="I66" s="116">
        <f t="shared" si="24"/>
        <v>0</v>
      </c>
      <c r="J66" s="104">
        <f t="shared" si="24"/>
        <v>693007</v>
      </c>
      <c r="K66" s="92">
        <f t="shared" si="24"/>
        <v>0</v>
      </c>
      <c r="L66" s="63">
        <f t="shared" si="24"/>
        <v>0</v>
      </c>
      <c r="M66" s="63">
        <f t="shared" si="24"/>
        <v>0</v>
      </c>
      <c r="N66" s="63">
        <f t="shared" si="24"/>
        <v>0</v>
      </c>
      <c r="O66" s="63">
        <f t="shared" si="24"/>
        <v>0</v>
      </c>
      <c r="P66" s="63">
        <f t="shared" si="24"/>
        <v>0</v>
      </c>
      <c r="Q66" s="63">
        <f t="shared" si="24"/>
        <v>0</v>
      </c>
      <c r="R66" s="63">
        <f t="shared" si="24"/>
        <v>0</v>
      </c>
      <c r="S66" s="63">
        <f t="shared" si="24"/>
        <v>0</v>
      </c>
      <c r="T66" s="63">
        <f t="shared" si="24"/>
        <v>0</v>
      </c>
      <c r="U66" s="63">
        <f t="shared" si="24"/>
        <v>0</v>
      </c>
      <c r="V66" s="116">
        <f t="shared" si="24"/>
        <v>0</v>
      </c>
      <c r="W66" s="104">
        <f t="shared" si="24"/>
        <v>0</v>
      </c>
      <c r="X66" s="135">
        <f t="shared" si="24"/>
        <v>693007</v>
      </c>
    </row>
    <row r="67" spans="1:24" ht="23.25" x14ac:dyDescent="0.25">
      <c r="A67" s="146" t="s">
        <v>54</v>
      </c>
      <c r="B67" s="147">
        <v>21</v>
      </c>
      <c r="C67" s="148">
        <v>473</v>
      </c>
      <c r="D67" s="148" t="s">
        <v>26</v>
      </c>
      <c r="E67" s="149"/>
      <c r="F67" s="150"/>
      <c r="G67" s="210">
        <v>693007</v>
      </c>
      <c r="H67" s="170"/>
      <c r="I67" s="211"/>
      <c r="J67" s="151">
        <f>(G67+I67)-H67</f>
        <v>693007</v>
      </c>
      <c r="K67" s="170"/>
      <c r="L67" s="171"/>
      <c r="M67" s="172"/>
      <c r="N67" s="172"/>
      <c r="O67" s="172"/>
      <c r="P67" s="172"/>
      <c r="Q67" s="172"/>
      <c r="R67" s="172"/>
      <c r="S67" s="172"/>
      <c r="T67" s="172"/>
      <c r="U67" s="172"/>
      <c r="V67" s="212"/>
      <c r="W67" s="157">
        <f>SUM(K67:V67)</f>
        <v>0</v>
      </c>
      <c r="X67" s="165">
        <f>J67-W67</f>
        <v>693007</v>
      </c>
    </row>
    <row r="68" spans="1:24" ht="15.75" thickBot="1" x14ac:dyDescent="0.3">
      <c r="A68" s="13"/>
      <c r="B68" s="25"/>
      <c r="C68" s="26"/>
      <c r="D68" s="26"/>
      <c r="E68" s="27"/>
      <c r="F68" s="76"/>
      <c r="G68" s="205"/>
      <c r="H68" s="96"/>
      <c r="I68" s="119"/>
      <c r="J68" s="108"/>
      <c r="K68" s="122" t="s">
        <v>46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2"/>
      <c r="W68" s="143"/>
      <c r="X68" s="132"/>
    </row>
    <row r="69" spans="1:24" ht="26.25" thickBot="1" x14ac:dyDescent="0.3">
      <c r="A69" s="71" t="s">
        <v>75</v>
      </c>
      <c r="B69" s="60"/>
      <c r="C69" s="60"/>
      <c r="D69" s="61"/>
      <c r="E69" s="62"/>
      <c r="F69" s="82"/>
      <c r="G69" s="200">
        <f>SUM(G70)</f>
        <v>1000000</v>
      </c>
      <c r="H69" s="92">
        <f t="shared" ref="H69:X69" si="25">SUM(H70)</f>
        <v>0</v>
      </c>
      <c r="I69" s="116">
        <f t="shared" si="25"/>
        <v>0</v>
      </c>
      <c r="J69" s="104">
        <f t="shared" si="25"/>
        <v>1000000</v>
      </c>
      <c r="K69" s="92">
        <f t="shared" si="25"/>
        <v>0</v>
      </c>
      <c r="L69" s="63">
        <f t="shared" si="25"/>
        <v>0</v>
      </c>
      <c r="M69" s="63">
        <f t="shared" si="25"/>
        <v>0</v>
      </c>
      <c r="N69" s="63">
        <f t="shared" si="25"/>
        <v>0</v>
      </c>
      <c r="O69" s="63">
        <f t="shared" si="25"/>
        <v>0</v>
      </c>
      <c r="P69" s="63">
        <f t="shared" si="25"/>
        <v>0</v>
      </c>
      <c r="Q69" s="63">
        <f t="shared" si="25"/>
        <v>0</v>
      </c>
      <c r="R69" s="63">
        <f t="shared" si="25"/>
        <v>0</v>
      </c>
      <c r="S69" s="63">
        <f t="shared" si="25"/>
        <v>0</v>
      </c>
      <c r="T69" s="63">
        <f t="shared" si="25"/>
        <v>0</v>
      </c>
      <c r="U69" s="63">
        <f t="shared" si="25"/>
        <v>0</v>
      </c>
      <c r="V69" s="116">
        <f t="shared" si="25"/>
        <v>0</v>
      </c>
      <c r="W69" s="104">
        <f t="shared" si="25"/>
        <v>0</v>
      </c>
      <c r="X69" s="135">
        <f t="shared" si="25"/>
        <v>1000000</v>
      </c>
    </row>
    <row r="70" spans="1:24" ht="23.25" x14ac:dyDescent="0.25">
      <c r="A70" s="146" t="s">
        <v>54</v>
      </c>
      <c r="B70" s="147">
        <v>21</v>
      </c>
      <c r="C70" s="148">
        <v>472</v>
      </c>
      <c r="D70" s="148" t="s">
        <v>26</v>
      </c>
      <c r="E70" s="149"/>
      <c r="F70" s="150"/>
      <c r="G70" s="210">
        <v>1000000</v>
      </c>
      <c r="H70" s="170"/>
      <c r="I70" s="211"/>
      <c r="J70" s="151">
        <f>(G70+I70)-H70</f>
        <v>1000000</v>
      </c>
      <c r="K70" s="170"/>
      <c r="L70" s="171"/>
      <c r="M70" s="172"/>
      <c r="N70" s="172"/>
      <c r="O70" s="172"/>
      <c r="P70" s="172"/>
      <c r="Q70" s="172"/>
      <c r="R70" s="172"/>
      <c r="S70" s="172"/>
      <c r="T70" s="172"/>
      <c r="U70" s="172"/>
      <c r="V70" s="212"/>
      <c r="W70" s="157">
        <f>SUM(K70:V70)</f>
        <v>0</v>
      </c>
      <c r="X70" s="165">
        <f>J70-W70</f>
        <v>1000000</v>
      </c>
    </row>
    <row r="71" spans="1:24" ht="15.75" thickBot="1" x14ac:dyDescent="0.3">
      <c r="A71" s="13"/>
      <c r="B71" s="25"/>
      <c r="C71" s="26"/>
      <c r="D71" s="26"/>
      <c r="E71" s="27"/>
      <c r="F71" s="76"/>
      <c r="G71" s="205"/>
      <c r="H71" s="96"/>
      <c r="I71" s="119"/>
      <c r="J71" s="108"/>
      <c r="K71" s="122" t="s">
        <v>46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43"/>
      <c r="X71" s="132"/>
    </row>
    <row r="72" spans="1:24" ht="26.25" thickBot="1" x14ac:dyDescent="0.3">
      <c r="A72" s="71" t="s">
        <v>65</v>
      </c>
      <c r="B72" s="60"/>
      <c r="C72" s="60"/>
      <c r="D72" s="61"/>
      <c r="E72" s="62"/>
      <c r="F72" s="82"/>
      <c r="G72" s="200">
        <f>SUM(G73)</f>
        <v>559309</v>
      </c>
      <c r="H72" s="92">
        <f t="shared" ref="H72:X72" si="26">SUM(H73)</f>
        <v>0</v>
      </c>
      <c r="I72" s="116">
        <f t="shared" si="26"/>
        <v>0</v>
      </c>
      <c r="J72" s="104">
        <f t="shared" si="26"/>
        <v>559309</v>
      </c>
      <c r="K72" s="92">
        <f t="shared" si="26"/>
        <v>0</v>
      </c>
      <c r="L72" s="63">
        <f t="shared" si="26"/>
        <v>0</v>
      </c>
      <c r="M72" s="63">
        <f t="shared" si="26"/>
        <v>0</v>
      </c>
      <c r="N72" s="63">
        <f t="shared" si="26"/>
        <v>0</v>
      </c>
      <c r="O72" s="63">
        <f t="shared" si="26"/>
        <v>0</v>
      </c>
      <c r="P72" s="63">
        <f t="shared" si="26"/>
        <v>0</v>
      </c>
      <c r="Q72" s="63">
        <f t="shared" si="26"/>
        <v>0</v>
      </c>
      <c r="R72" s="63">
        <f t="shared" si="26"/>
        <v>0</v>
      </c>
      <c r="S72" s="63">
        <f t="shared" si="26"/>
        <v>0</v>
      </c>
      <c r="T72" s="63">
        <f t="shared" si="26"/>
        <v>0</v>
      </c>
      <c r="U72" s="63">
        <f t="shared" si="26"/>
        <v>0</v>
      </c>
      <c r="V72" s="116">
        <f t="shared" si="26"/>
        <v>0</v>
      </c>
      <c r="W72" s="104">
        <f t="shared" si="26"/>
        <v>0</v>
      </c>
      <c r="X72" s="135">
        <f t="shared" si="26"/>
        <v>559309</v>
      </c>
    </row>
    <row r="73" spans="1:24" ht="23.25" x14ac:dyDescent="0.25">
      <c r="A73" s="146" t="s">
        <v>53</v>
      </c>
      <c r="B73" s="147">
        <v>21</v>
      </c>
      <c r="C73" s="148">
        <v>472</v>
      </c>
      <c r="D73" s="148" t="s">
        <v>26</v>
      </c>
      <c r="E73" s="149"/>
      <c r="F73" s="150"/>
      <c r="G73" s="210">
        <v>559309</v>
      </c>
      <c r="H73" s="170"/>
      <c r="I73" s="211"/>
      <c r="J73" s="151">
        <f>(G73+I73)-H73</f>
        <v>559309</v>
      </c>
      <c r="K73" s="170"/>
      <c r="L73" s="171"/>
      <c r="M73" s="172"/>
      <c r="N73" s="172"/>
      <c r="O73" s="172"/>
      <c r="P73" s="172"/>
      <c r="Q73" s="172"/>
      <c r="R73" s="172"/>
      <c r="S73" s="172"/>
      <c r="T73" s="172"/>
      <c r="U73" s="172"/>
      <c r="V73" s="212"/>
      <c r="W73" s="157">
        <f>SUM(K73:V73)</f>
        <v>0</v>
      </c>
      <c r="X73" s="165">
        <f>J73-W73</f>
        <v>559309</v>
      </c>
    </row>
    <row r="74" spans="1:24" ht="15.75" thickBot="1" x14ac:dyDescent="0.3">
      <c r="A74" s="13"/>
      <c r="B74" s="25"/>
      <c r="C74" s="26"/>
      <c r="D74" s="26"/>
      <c r="E74" s="27"/>
      <c r="F74" s="76"/>
      <c r="G74" s="205"/>
      <c r="H74" s="96"/>
      <c r="I74" s="119"/>
      <c r="J74" s="108"/>
      <c r="K74" s="122" t="s">
        <v>46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2"/>
      <c r="W74" s="143"/>
      <c r="X74" s="132"/>
    </row>
    <row r="75" spans="1:24" ht="54" customHeight="1" thickTop="1" thickBot="1" x14ac:dyDescent="0.35">
      <c r="A75" s="48" t="s">
        <v>59</v>
      </c>
      <c r="B75" s="280" t="s">
        <v>24</v>
      </c>
      <c r="C75" s="281"/>
      <c r="D75" s="281"/>
      <c r="E75" s="281"/>
      <c r="F75" s="282"/>
      <c r="G75" s="201">
        <f>SUM(G77:G77)</f>
        <v>3000000</v>
      </c>
      <c r="H75" s="93">
        <f>SUM(H77:H77)</f>
        <v>0</v>
      </c>
      <c r="I75" s="51">
        <f>SUM(I77:I77)</f>
        <v>0</v>
      </c>
      <c r="J75" s="105">
        <f>SUM(J77:J77)</f>
        <v>3000000</v>
      </c>
      <c r="K75" s="93">
        <f t="shared" ref="K75:X75" si="27">SUM(K77:K77)</f>
        <v>0</v>
      </c>
      <c r="L75" s="50">
        <f t="shared" si="27"/>
        <v>0</v>
      </c>
      <c r="M75" s="50">
        <f t="shared" si="27"/>
        <v>0</v>
      </c>
      <c r="N75" s="50">
        <f t="shared" si="27"/>
        <v>0</v>
      </c>
      <c r="O75" s="50">
        <f t="shared" si="27"/>
        <v>0</v>
      </c>
      <c r="P75" s="50">
        <f t="shared" si="27"/>
        <v>0</v>
      </c>
      <c r="Q75" s="50">
        <f t="shared" si="27"/>
        <v>0</v>
      </c>
      <c r="R75" s="50">
        <f t="shared" si="27"/>
        <v>0</v>
      </c>
      <c r="S75" s="50">
        <f t="shared" si="27"/>
        <v>0</v>
      </c>
      <c r="T75" s="50">
        <f t="shared" si="27"/>
        <v>0</v>
      </c>
      <c r="U75" s="50">
        <f t="shared" si="27"/>
        <v>0</v>
      </c>
      <c r="V75" s="51">
        <f t="shared" si="27"/>
        <v>0</v>
      </c>
      <c r="W75" s="105">
        <f>SUM(W77:W77)</f>
        <v>0</v>
      </c>
      <c r="X75" s="136">
        <f t="shared" si="27"/>
        <v>3000000</v>
      </c>
    </row>
    <row r="76" spans="1:24" ht="32.25" customHeight="1" thickTop="1" thickBot="1" x14ac:dyDescent="0.35">
      <c r="A76" s="70" t="s">
        <v>49</v>
      </c>
      <c r="B76" s="68"/>
      <c r="C76" s="68"/>
      <c r="D76" s="68"/>
      <c r="E76" s="68"/>
      <c r="F76" s="83"/>
      <c r="G76" s="206">
        <f>SUM(G77)</f>
        <v>3000000</v>
      </c>
      <c r="H76" s="97">
        <f t="shared" ref="H76:X76" si="28">SUM(H77)</f>
        <v>0</v>
      </c>
      <c r="I76" s="120">
        <f t="shared" si="28"/>
        <v>0</v>
      </c>
      <c r="J76" s="109">
        <f t="shared" si="28"/>
        <v>3000000</v>
      </c>
      <c r="K76" s="97">
        <f t="shared" si="28"/>
        <v>0</v>
      </c>
      <c r="L76" s="69">
        <f t="shared" si="28"/>
        <v>0</v>
      </c>
      <c r="M76" s="69">
        <f t="shared" si="28"/>
        <v>0</v>
      </c>
      <c r="N76" s="69">
        <f t="shared" si="28"/>
        <v>0</v>
      </c>
      <c r="O76" s="69">
        <f t="shared" si="28"/>
        <v>0</v>
      </c>
      <c r="P76" s="69">
        <f t="shared" si="28"/>
        <v>0</v>
      </c>
      <c r="Q76" s="69">
        <f t="shared" si="28"/>
        <v>0</v>
      </c>
      <c r="R76" s="69">
        <f t="shared" si="28"/>
        <v>0</v>
      </c>
      <c r="S76" s="69">
        <f t="shared" si="28"/>
        <v>0</v>
      </c>
      <c r="T76" s="69">
        <f t="shared" si="28"/>
        <v>0</v>
      </c>
      <c r="U76" s="69">
        <f t="shared" si="28"/>
        <v>0</v>
      </c>
      <c r="V76" s="120">
        <f t="shared" si="28"/>
        <v>0</v>
      </c>
      <c r="W76" s="109">
        <f t="shared" si="28"/>
        <v>0</v>
      </c>
      <c r="X76" s="139">
        <f t="shared" si="28"/>
        <v>3000000</v>
      </c>
    </row>
    <row r="77" spans="1:24" ht="23.25" x14ac:dyDescent="0.25">
      <c r="A77" s="208" t="s">
        <v>50</v>
      </c>
      <c r="B77" s="166">
        <v>11</v>
      </c>
      <c r="C77" s="166">
        <v>437</v>
      </c>
      <c r="D77" s="167" t="s">
        <v>26</v>
      </c>
      <c r="E77" s="168"/>
      <c r="F77" s="169"/>
      <c r="G77" s="195">
        <v>3000000</v>
      </c>
      <c r="H77" s="152"/>
      <c r="I77" s="153"/>
      <c r="J77" s="151">
        <f>G77-H77+I77</f>
        <v>3000000</v>
      </c>
      <c r="K77" s="209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6"/>
      <c r="W77" s="157">
        <f>SUM(K77:V77)</f>
        <v>0</v>
      </c>
      <c r="X77" s="158">
        <f>J77-W77</f>
        <v>3000000</v>
      </c>
    </row>
    <row r="78" spans="1:24" ht="15.75" thickBot="1" x14ac:dyDescent="0.3">
      <c r="A78" s="14"/>
      <c r="B78" s="15"/>
      <c r="C78" s="15"/>
      <c r="D78" s="16"/>
      <c r="E78" s="17"/>
      <c r="F78" s="84"/>
      <c r="G78" s="203"/>
      <c r="H78" s="95"/>
      <c r="I78" s="118"/>
      <c r="J78" s="107"/>
      <c r="K78" s="125"/>
      <c r="L78" s="18"/>
      <c r="M78" s="18"/>
      <c r="N78" s="18"/>
      <c r="O78" s="18"/>
      <c r="P78" s="18"/>
      <c r="Q78" s="18"/>
      <c r="R78" s="18"/>
      <c r="S78" s="24"/>
      <c r="T78" s="18"/>
      <c r="U78" s="18"/>
      <c r="V78" s="45"/>
      <c r="W78" s="144"/>
      <c r="X78" s="140"/>
    </row>
  </sheetData>
  <mergeCells count="13">
    <mergeCell ref="B75:F75"/>
    <mergeCell ref="A1:X1"/>
    <mergeCell ref="A2:X2"/>
    <mergeCell ref="A4:X4"/>
    <mergeCell ref="B8:F8"/>
    <mergeCell ref="B9:F9"/>
    <mergeCell ref="B34:F34"/>
    <mergeCell ref="A3:X3"/>
    <mergeCell ref="A5:X5"/>
    <mergeCell ref="A31:A33"/>
    <mergeCell ref="A52:A54"/>
    <mergeCell ref="A18:A20"/>
    <mergeCell ref="K6:W6"/>
  </mergeCells>
  <printOptions horizontalCentered="1"/>
  <pageMargins left="0.98425196850393704" right="0.11811023622047245" top="0.74803149606299213" bottom="0.74803149606299213" header="0.31496062992125984" footer="0.31496062992125984"/>
  <pageSetup paperSize="5" scale="42" orientation="landscape" r:id="rId1"/>
  <rowBreaks count="1" manualBreakCount="1">
    <brk id="49" max="2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0</xdr:col>
                <xdr:colOff>419100</xdr:colOff>
                <xdr:row>0</xdr:row>
                <xdr:rowOff>28575</xdr:rowOff>
              </from>
              <to>
                <xdr:col>0</xdr:col>
                <xdr:colOff>1543050</xdr:colOff>
                <xdr:row>4</xdr:row>
                <xdr:rowOff>152400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"/>
  <sheetViews>
    <sheetView topLeftCell="A49" zoomScaleNormal="100" zoomScaleSheetLayoutView="39" workbookViewId="0">
      <selection activeCell="L58" sqref="L58"/>
    </sheetView>
  </sheetViews>
  <sheetFormatPr baseColWidth="10" defaultRowHeight="15" x14ac:dyDescent="0.25"/>
  <cols>
    <col min="1" max="1" width="35.5703125" customWidth="1"/>
    <col min="2" max="2" width="3.28515625" customWidth="1"/>
    <col min="3" max="3" width="4.7109375" customWidth="1"/>
    <col min="4" max="4" width="4.5703125" customWidth="1"/>
    <col min="5" max="5" width="5.28515625" customWidth="1"/>
    <col min="6" max="6" width="4.85546875" customWidth="1"/>
    <col min="7" max="7" width="17.5703125" style="207" customWidth="1"/>
    <col min="8" max="8" width="16.140625" customWidth="1"/>
    <col min="9" max="9" width="15.7109375" customWidth="1"/>
    <col min="10" max="10" width="17.42578125" customWidth="1"/>
    <col min="11" max="11" width="16.140625" customWidth="1"/>
    <col min="12" max="12" width="17.85546875" customWidth="1"/>
    <col min="13" max="13" width="17.5703125" customWidth="1"/>
    <col min="14" max="15" width="18.140625" customWidth="1"/>
    <col min="16" max="16" width="16" customWidth="1"/>
    <col min="17" max="17" width="14.85546875" customWidth="1"/>
    <col min="18" max="18" width="15.5703125" customWidth="1"/>
    <col min="19" max="19" width="13.7109375" customWidth="1"/>
    <col min="20" max="20" width="15.85546875" customWidth="1"/>
    <col min="21" max="21" width="14.5703125" customWidth="1"/>
    <col min="22" max="22" width="13.5703125" customWidth="1"/>
    <col min="23" max="23" width="20.42578125" customWidth="1"/>
    <col min="24" max="24" width="21.28515625" customWidth="1"/>
  </cols>
  <sheetData>
    <row r="1" spans="1:25" ht="18" x14ac:dyDescent="0.25">
      <c r="A1" s="283" t="s">
        <v>43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5" ht="18" x14ac:dyDescent="0.25">
      <c r="A2" s="283" t="s">
        <v>47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5" ht="18" x14ac:dyDescent="0.25">
      <c r="A3" s="290" t="s">
        <v>48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4" spans="1:25" ht="18" x14ac:dyDescent="0.25">
      <c r="A4" s="284" t="s">
        <v>68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</row>
    <row r="5" spans="1:25" ht="16.5" thickBot="1" x14ac:dyDescent="0.3">
      <c r="A5" s="291" t="s">
        <v>69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</row>
    <row r="6" spans="1:25" ht="15.75" thickBot="1" x14ac:dyDescent="0.3">
      <c r="A6" s="73" t="s">
        <v>78</v>
      </c>
      <c r="B6" s="2"/>
      <c r="C6" s="2"/>
      <c r="D6" s="2"/>
      <c r="E6" s="3"/>
      <c r="F6" s="3"/>
      <c r="G6" s="4"/>
      <c r="H6" s="4"/>
      <c r="I6" s="4"/>
      <c r="J6" s="1"/>
      <c r="K6" s="297" t="s">
        <v>73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9"/>
      <c r="X6" s="1"/>
    </row>
    <row r="7" spans="1:25" ht="44.25" customHeight="1" x14ac:dyDescent="0.3">
      <c r="A7" s="5" t="s">
        <v>0</v>
      </c>
      <c r="B7" s="6" t="s">
        <v>1</v>
      </c>
      <c r="C7" s="7" t="s">
        <v>2</v>
      </c>
      <c r="D7" s="7" t="s">
        <v>3</v>
      </c>
      <c r="E7" s="274" t="s">
        <v>4</v>
      </c>
      <c r="F7" s="275" t="s">
        <v>5</v>
      </c>
      <c r="G7" s="98" t="s">
        <v>70</v>
      </c>
      <c r="H7" s="85" t="s">
        <v>6</v>
      </c>
      <c r="I7" s="110" t="s">
        <v>7</v>
      </c>
      <c r="J7" s="127" t="s">
        <v>8</v>
      </c>
      <c r="K7" s="121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128" t="s">
        <v>20</v>
      </c>
      <c r="W7" s="141" t="s">
        <v>21</v>
      </c>
      <c r="X7" s="222" t="s">
        <v>22</v>
      </c>
    </row>
    <row r="8" spans="1:25" ht="19.5" customHeight="1" thickBot="1" x14ac:dyDescent="0.35">
      <c r="A8" s="9"/>
      <c r="B8" s="285" t="s">
        <v>23</v>
      </c>
      <c r="C8" s="285"/>
      <c r="D8" s="285"/>
      <c r="E8" s="285"/>
      <c r="F8" s="286"/>
      <c r="G8" s="192">
        <f>SUM(G9+G34+G75)</f>
        <v>255652052</v>
      </c>
      <c r="H8" s="86">
        <f>SUM(H9+H34+H75)</f>
        <v>0</v>
      </c>
      <c r="I8" s="111">
        <f t="shared" ref="I8:X8" si="0">SUM(I9+I34+I75)</f>
        <v>0</v>
      </c>
      <c r="J8" s="99">
        <f t="shared" si="0"/>
        <v>255652052</v>
      </c>
      <c r="K8" s="86">
        <f t="shared" si="0"/>
        <v>0</v>
      </c>
      <c r="L8" s="30">
        <f>SUM(L9+L34+L75)</f>
        <v>22358831.259999998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  <c r="S8" s="30">
        <f t="shared" si="0"/>
        <v>0</v>
      </c>
      <c r="T8" s="30">
        <f t="shared" si="0"/>
        <v>0</v>
      </c>
      <c r="U8" s="30">
        <f t="shared" si="0"/>
        <v>0</v>
      </c>
      <c r="V8" s="111">
        <f t="shared" si="0"/>
        <v>0</v>
      </c>
      <c r="W8" s="99">
        <f t="shared" si="0"/>
        <v>14999971</v>
      </c>
      <c r="X8" s="130">
        <f t="shared" si="0"/>
        <v>240652081</v>
      </c>
    </row>
    <row r="9" spans="1:25" ht="54" thickTop="1" thickBot="1" x14ac:dyDescent="0.35">
      <c r="A9" s="48" t="s">
        <v>58</v>
      </c>
      <c r="B9" s="280" t="s">
        <v>24</v>
      </c>
      <c r="C9" s="281"/>
      <c r="D9" s="281"/>
      <c r="E9" s="281"/>
      <c r="F9" s="282"/>
      <c r="G9" s="193">
        <f>SUM(G10+G13+G16+G21+G26+G29)</f>
        <v>227987368</v>
      </c>
      <c r="H9" s="188">
        <f t="shared" ref="H9:X9" si="1">SUM(H10+H13+H16+H21+H26+H29)</f>
        <v>0</v>
      </c>
      <c r="I9" s="189">
        <f t="shared" si="1"/>
        <v>0</v>
      </c>
      <c r="J9" s="187">
        <f t="shared" si="1"/>
        <v>227987368</v>
      </c>
      <c r="K9" s="188">
        <f t="shared" si="1"/>
        <v>0</v>
      </c>
      <c r="L9" s="190">
        <f t="shared" si="1"/>
        <v>17738901</v>
      </c>
      <c r="M9" s="190">
        <f t="shared" si="1"/>
        <v>0</v>
      </c>
      <c r="N9" s="190">
        <f t="shared" si="1"/>
        <v>0</v>
      </c>
      <c r="O9" s="190">
        <f t="shared" si="1"/>
        <v>0</v>
      </c>
      <c r="P9" s="190">
        <f t="shared" si="1"/>
        <v>0</v>
      </c>
      <c r="Q9" s="190">
        <f t="shared" si="1"/>
        <v>0</v>
      </c>
      <c r="R9" s="190">
        <f t="shared" si="1"/>
        <v>0</v>
      </c>
      <c r="S9" s="190">
        <f t="shared" si="1"/>
        <v>0</v>
      </c>
      <c r="T9" s="190">
        <f t="shared" si="1"/>
        <v>0</v>
      </c>
      <c r="U9" s="190">
        <f t="shared" si="1"/>
        <v>0</v>
      </c>
      <c r="V9" s="189">
        <f t="shared" si="1"/>
        <v>0</v>
      </c>
      <c r="W9" s="187">
        <f t="shared" si="1"/>
        <v>13081951</v>
      </c>
      <c r="X9" s="191">
        <f t="shared" si="1"/>
        <v>214905417</v>
      </c>
    </row>
    <row r="10" spans="1:25" ht="27" thickTop="1" thickBot="1" x14ac:dyDescent="0.3">
      <c r="A10" s="72" t="s">
        <v>74</v>
      </c>
      <c r="B10" s="52"/>
      <c r="C10" s="52"/>
      <c r="D10" s="52"/>
      <c r="E10" s="53"/>
      <c r="F10" s="74"/>
      <c r="G10" s="194">
        <f t="shared" ref="G10:X10" si="2">SUM(G11:G11)</f>
        <v>37571807</v>
      </c>
      <c r="H10" s="87">
        <f t="shared" si="2"/>
        <v>0</v>
      </c>
      <c r="I10" s="55">
        <f t="shared" si="2"/>
        <v>0</v>
      </c>
      <c r="J10" s="100">
        <f t="shared" si="2"/>
        <v>37571807</v>
      </c>
      <c r="K10" s="87">
        <f t="shared" si="2"/>
        <v>0</v>
      </c>
      <c r="L10" s="54">
        <f t="shared" si="2"/>
        <v>2861271</v>
      </c>
      <c r="M10" s="54">
        <f t="shared" si="2"/>
        <v>0</v>
      </c>
      <c r="N10" s="54">
        <f t="shared" si="2"/>
        <v>0</v>
      </c>
      <c r="O10" s="54">
        <f t="shared" si="2"/>
        <v>0</v>
      </c>
      <c r="P10" s="54">
        <f t="shared" si="2"/>
        <v>0</v>
      </c>
      <c r="Q10" s="54">
        <f t="shared" si="2"/>
        <v>0</v>
      </c>
      <c r="R10" s="54">
        <f t="shared" si="2"/>
        <v>0</v>
      </c>
      <c r="S10" s="54">
        <f t="shared" si="2"/>
        <v>0</v>
      </c>
      <c r="T10" s="54">
        <f t="shared" si="2"/>
        <v>0</v>
      </c>
      <c r="U10" s="54">
        <f t="shared" si="2"/>
        <v>0</v>
      </c>
      <c r="V10" s="55">
        <f t="shared" si="2"/>
        <v>0</v>
      </c>
      <c r="W10" s="100">
        <f t="shared" si="2"/>
        <v>2861271</v>
      </c>
      <c r="X10" s="131">
        <f t="shared" si="2"/>
        <v>34710536</v>
      </c>
    </row>
    <row r="11" spans="1:25" ht="30.75" customHeight="1" x14ac:dyDescent="0.25">
      <c r="A11" s="146" t="s">
        <v>25</v>
      </c>
      <c r="B11" s="147">
        <v>11</v>
      </c>
      <c r="C11" s="148">
        <v>453</v>
      </c>
      <c r="D11" s="148" t="s">
        <v>26</v>
      </c>
      <c r="E11" s="149"/>
      <c r="F11" s="150"/>
      <c r="G11" s="195">
        <v>37571807</v>
      </c>
      <c r="H11" s="152"/>
      <c r="I11" s="153"/>
      <c r="J11" s="151">
        <f>(G11+I11)-H11</f>
        <v>37571807</v>
      </c>
      <c r="K11" s="152"/>
      <c r="L11" s="154">
        <v>2861271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6"/>
      <c r="W11" s="157">
        <f>SUM(K11:V11)</f>
        <v>2861271</v>
      </c>
      <c r="X11" s="158">
        <f t="shared" ref="X11" si="3">J11-W11</f>
        <v>34710536</v>
      </c>
    </row>
    <row r="12" spans="1:25" ht="15.75" thickBot="1" x14ac:dyDescent="0.3">
      <c r="A12" s="145"/>
      <c r="B12" s="25"/>
      <c r="C12" s="26"/>
      <c r="D12" s="26"/>
      <c r="E12" s="27"/>
      <c r="F12" s="76"/>
      <c r="G12" s="196"/>
      <c r="H12" s="89"/>
      <c r="I12" s="113"/>
      <c r="J12" s="102"/>
      <c r="K12" s="12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43"/>
      <c r="X12" s="132"/>
    </row>
    <row r="13" spans="1:25" ht="39" thickBot="1" x14ac:dyDescent="0.3">
      <c r="A13" s="71" t="s">
        <v>60</v>
      </c>
      <c r="B13" s="56"/>
      <c r="C13" s="56"/>
      <c r="D13" s="56"/>
      <c r="E13" s="57"/>
      <c r="F13" s="77"/>
      <c r="G13" s="197">
        <f>SUM(G14:G14)</f>
        <v>32000000</v>
      </c>
      <c r="H13" s="90">
        <f t="shared" ref="H13:X13" si="4">SUM(H14:H14)</f>
        <v>0</v>
      </c>
      <c r="I13" s="114">
        <f t="shared" si="4"/>
        <v>0</v>
      </c>
      <c r="J13" s="103">
        <f t="shared" si="4"/>
        <v>32000000</v>
      </c>
      <c r="K13" s="90">
        <f t="shared" si="4"/>
        <v>0</v>
      </c>
      <c r="L13" s="58">
        <f t="shared" si="4"/>
        <v>1650000</v>
      </c>
      <c r="M13" s="58">
        <f t="shared" si="4"/>
        <v>0</v>
      </c>
      <c r="N13" s="58">
        <f t="shared" si="4"/>
        <v>0</v>
      </c>
      <c r="O13" s="58">
        <f t="shared" si="4"/>
        <v>0</v>
      </c>
      <c r="P13" s="58">
        <f t="shared" si="4"/>
        <v>0</v>
      </c>
      <c r="Q13" s="58">
        <f t="shared" si="4"/>
        <v>0</v>
      </c>
      <c r="R13" s="58">
        <f t="shared" si="4"/>
        <v>0</v>
      </c>
      <c r="S13" s="58">
        <f t="shared" si="4"/>
        <v>0</v>
      </c>
      <c r="T13" s="58">
        <f t="shared" si="4"/>
        <v>0</v>
      </c>
      <c r="U13" s="58">
        <f t="shared" si="4"/>
        <v>0</v>
      </c>
      <c r="V13" s="114">
        <f t="shared" si="4"/>
        <v>0</v>
      </c>
      <c r="W13" s="103">
        <f t="shared" si="4"/>
        <v>0</v>
      </c>
      <c r="X13" s="133">
        <f t="shared" si="4"/>
        <v>32000000</v>
      </c>
    </row>
    <row r="14" spans="1:25" ht="23.25" x14ac:dyDescent="0.25">
      <c r="A14" s="146" t="s">
        <v>27</v>
      </c>
      <c r="B14" s="148">
        <v>11</v>
      </c>
      <c r="C14" s="148">
        <v>453</v>
      </c>
      <c r="D14" s="148" t="s">
        <v>26</v>
      </c>
      <c r="E14" s="149"/>
      <c r="F14" s="159"/>
      <c r="G14" s="195">
        <v>32000000</v>
      </c>
      <c r="H14" s="160"/>
      <c r="I14" s="159"/>
      <c r="J14" s="151">
        <f>(G14+I14)-H14</f>
        <v>32000000</v>
      </c>
      <c r="K14" s="161"/>
      <c r="L14" s="162">
        <v>1650000</v>
      </c>
      <c r="M14" s="163"/>
      <c r="N14" s="163"/>
      <c r="O14" s="163"/>
      <c r="P14" s="163"/>
      <c r="Q14" s="163"/>
      <c r="R14" s="163"/>
      <c r="S14" s="163"/>
      <c r="T14" s="163"/>
      <c r="U14" s="163"/>
      <c r="V14" s="164"/>
      <c r="W14" s="157"/>
      <c r="X14" s="165">
        <f>J14-W14</f>
        <v>32000000</v>
      </c>
    </row>
    <row r="15" spans="1:25" ht="15.75" thickBot="1" x14ac:dyDescent="0.3">
      <c r="A15" s="28"/>
      <c r="B15" s="25"/>
      <c r="C15" s="26"/>
      <c r="D15" s="26"/>
      <c r="E15" s="27"/>
      <c r="F15" s="76"/>
      <c r="G15" s="196"/>
      <c r="H15" s="91"/>
      <c r="I15" s="115"/>
      <c r="J15" s="102"/>
      <c r="K15" s="91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129"/>
      <c r="W15" s="143"/>
      <c r="X15" s="132"/>
    </row>
    <row r="16" spans="1:25" ht="26.25" thickBot="1" x14ac:dyDescent="0.3">
      <c r="A16" s="71" t="s">
        <v>42</v>
      </c>
      <c r="B16" s="56"/>
      <c r="C16" s="56"/>
      <c r="D16" s="56"/>
      <c r="E16" s="57"/>
      <c r="F16" s="77"/>
      <c r="G16" s="197">
        <f>SUM(G17:G19)</f>
        <v>31550000</v>
      </c>
      <c r="H16" s="90">
        <f t="shared" ref="H16:X16" si="5">SUM(H17:H19)</f>
        <v>0</v>
      </c>
      <c r="I16" s="114">
        <f t="shared" si="5"/>
        <v>0</v>
      </c>
      <c r="J16" s="103">
        <f t="shared" si="5"/>
        <v>31550000</v>
      </c>
      <c r="K16" s="90">
        <f t="shared" si="5"/>
        <v>0</v>
      </c>
      <c r="L16" s="58">
        <f t="shared" si="5"/>
        <v>3183167</v>
      </c>
      <c r="M16" s="58">
        <f t="shared" si="5"/>
        <v>0</v>
      </c>
      <c r="N16" s="58">
        <f t="shared" si="5"/>
        <v>0</v>
      </c>
      <c r="O16" s="58">
        <f t="shared" si="5"/>
        <v>0</v>
      </c>
      <c r="P16" s="58">
        <f t="shared" si="5"/>
        <v>0</v>
      </c>
      <c r="Q16" s="58">
        <f t="shared" si="5"/>
        <v>0</v>
      </c>
      <c r="R16" s="58">
        <f t="shared" si="5"/>
        <v>0</v>
      </c>
      <c r="S16" s="58">
        <f t="shared" si="5"/>
        <v>0</v>
      </c>
      <c r="T16" s="58">
        <f t="shared" si="5"/>
        <v>0</v>
      </c>
      <c r="U16" s="58">
        <f t="shared" si="5"/>
        <v>0</v>
      </c>
      <c r="V16" s="114">
        <f t="shared" si="5"/>
        <v>0</v>
      </c>
      <c r="W16" s="103">
        <f t="shared" si="5"/>
        <v>3183167</v>
      </c>
      <c r="X16" s="133">
        <f t="shared" si="5"/>
        <v>28366833</v>
      </c>
      <c r="Y16" s="46"/>
    </row>
    <row r="17" spans="1:24" ht="34.5" x14ac:dyDescent="0.25">
      <c r="A17" s="146" t="s">
        <v>28</v>
      </c>
      <c r="B17" s="166">
        <v>21</v>
      </c>
      <c r="C17" s="166">
        <v>453</v>
      </c>
      <c r="D17" s="167" t="s">
        <v>26</v>
      </c>
      <c r="E17" s="168"/>
      <c r="F17" s="169"/>
      <c r="G17" s="195">
        <v>25550000</v>
      </c>
      <c r="H17" s="152"/>
      <c r="I17" s="153"/>
      <c r="J17" s="151">
        <f>(G17+I17)-H17</f>
        <v>25550000</v>
      </c>
      <c r="K17" s="170"/>
      <c r="L17" s="171">
        <v>2183167</v>
      </c>
      <c r="M17" s="172"/>
      <c r="N17" s="172"/>
      <c r="O17" s="155"/>
      <c r="P17" s="155"/>
      <c r="Q17" s="155"/>
      <c r="R17" s="155"/>
      <c r="S17" s="155"/>
      <c r="T17" s="155"/>
      <c r="U17" s="155"/>
      <c r="V17" s="156"/>
      <c r="W17" s="157">
        <f>SUM(K17:V17)</f>
        <v>2183167</v>
      </c>
      <c r="X17" s="165">
        <f>J17-W17</f>
        <v>23366833</v>
      </c>
    </row>
    <row r="18" spans="1:24" ht="6.75" customHeight="1" x14ac:dyDescent="0.25">
      <c r="A18" s="296"/>
      <c r="B18" s="256"/>
      <c r="C18" s="256"/>
      <c r="D18" s="257"/>
      <c r="E18" s="258"/>
      <c r="F18" s="259"/>
      <c r="G18" s="246"/>
      <c r="H18" s="247"/>
      <c r="I18" s="248"/>
      <c r="J18" s="249"/>
      <c r="K18" s="247"/>
      <c r="L18" s="251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4"/>
      <c r="X18" s="255"/>
    </row>
    <row r="19" spans="1:24" x14ac:dyDescent="0.25">
      <c r="A19" s="293"/>
      <c r="B19" s="173">
        <v>21</v>
      </c>
      <c r="C19" s="173">
        <v>533</v>
      </c>
      <c r="D19" s="174" t="s">
        <v>26</v>
      </c>
      <c r="E19" s="175"/>
      <c r="F19" s="176"/>
      <c r="G19" s="198">
        <v>6000000</v>
      </c>
      <c r="H19" s="177"/>
      <c r="I19" s="178"/>
      <c r="J19" s="179">
        <f>(G19+I19)-H19</f>
        <v>6000000</v>
      </c>
      <c r="K19" s="180"/>
      <c r="L19" s="181">
        <v>1000000</v>
      </c>
      <c r="M19" s="182"/>
      <c r="N19" s="182"/>
      <c r="O19" s="183"/>
      <c r="P19" s="183"/>
      <c r="Q19" s="183"/>
      <c r="R19" s="183"/>
      <c r="S19" s="183"/>
      <c r="T19" s="183"/>
      <c r="U19" s="183"/>
      <c r="V19" s="184"/>
      <c r="W19" s="185">
        <f t="shared" ref="W19" si="6">SUM(K19:V19)</f>
        <v>1000000</v>
      </c>
      <c r="X19" s="186">
        <f>J19-W19</f>
        <v>5000000</v>
      </c>
    </row>
    <row r="20" spans="1:24" ht="15.75" thickBot="1" x14ac:dyDescent="0.3">
      <c r="A20" s="295"/>
      <c r="B20" s="31"/>
      <c r="C20" s="31"/>
      <c r="D20" s="32"/>
      <c r="E20" s="33"/>
      <c r="F20" s="78"/>
      <c r="G20" s="196"/>
      <c r="H20" s="89"/>
      <c r="I20" s="113"/>
      <c r="J20" s="102"/>
      <c r="K20" s="123"/>
      <c r="L20" s="47"/>
      <c r="M20" s="21"/>
      <c r="N20" s="21"/>
      <c r="O20" s="11"/>
      <c r="P20" s="11"/>
      <c r="Q20" s="11"/>
      <c r="R20" s="11"/>
      <c r="S20" s="11"/>
      <c r="T20" s="11"/>
      <c r="U20" s="11"/>
      <c r="V20" s="12"/>
      <c r="W20" s="143"/>
      <c r="X20" s="132"/>
    </row>
    <row r="21" spans="1:24" ht="26.25" thickBot="1" x14ac:dyDescent="0.3">
      <c r="A21" s="71" t="s">
        <v>29</v>
      </c>
      <c r="B21" s="56"/>
      <c r="C21" s="56"/>
      <c r="D21" s="56"/>
      <c r="E21" s="57"/>
      <c r="F21" s="77"/>
      <c r="G21" s="197">
        <f>SUM(G22:G24)</f>
        <v>3500000</v>
      </c>
      <c r="H21" s="90">
        <f t="shared" ref="H21:X21" si="7">SUM(H22:H24)</f>
        <v>0</v>
      </c>
      <c r="I21" s="114">
        <f t="shared" si="7"/>
        <v>0</v>
      </c>
      <c r="J21" s="103">
        <f t="shared" si="7"/>
        <v>3500000</v>
      </c>
      <c r="K21" s="90">
        <f t="shared" si="7"/>
        <v>0</v>
      </c>
      <c r="L21" s="58">
        <f t="shared" si="7"/>
        <v>400000</v>
      </c>
      <c r="M21" s="58">
        <f t="shared" si="7"/>
        <v>0</v>
      </c>
      <c r="N21" s="58">
        <f t="shared" si="7"/>
        <v>0</v>
      </c>
      <c r="O21" s="58">
        <f t="shared" si="7"/>
        <v>0</v>
      </c>
      <c r="P21" s="58">
        <f t="shared" si="7"/>
        <v>0</v>
      </c>
      <c r="Q21" s="58">
        <f t="shared" si="7"/>
        <v>0</v>
      </c>
      <c r="R21" s="58">
        <f t="shared" si="7"/>
        <v>0</v>
      </c>
      <c r="S21" s="58">
        <f t="shared" si="7"/>
        <v>0</v>
      </c>
      <c r="T21" s="58">
        <f t="shared" si="7"/>
        <v>0</v>
      </c>
      <c r="U21" s="58">
        <f t="shared" si="7"/>
        <v>0</v>
      </c>
      <c r="V21" s="114">
        <f t="shared" si="7"/>
        <v>0</v>
      </c>
      <c r="W21" s="103">
        <f t="shared" si="7"/>
        <v>400000</v>
      </c>
      <c r="X21" s="133">
        <f t="shared" si="7"/>
        <v>3100000</v>
      </c>
    </row>
    <row r="22" spans="1:24" ht="23.25" x14ac:dyDescent="0.25">
      <c r="A22" s="146" t="s">
        <v>30</v>
      </c>
      <c r="B22" s="147">
        <v>11</v>
      </c>
      <c r="C22" s="148">
        <v>461</v>
      </c>
      <c r="D22" s="148" t="s">
        <v>26</v>
      </c>
      <c r="E22" s="149"/>
      <c r="F22" s="150"/>
      <c r="G22" s="195">
        <v>1500000</v>
      </c>
      <c r="H22" s="152"/>
      <c r="I22" s="153"/>
      <c r="J22" s="151">
        <f>(G22+I22)-H22</f>
        <v>1500000</v>
      </c>
      <c r="K22" s="152"/>
      <c r="L22" s="154">
        <v>400000</v>
      </c>
      <c r="M22" s="155"/>
      <c r="N22" s="155"/>
      <c r="O22" s="155"/>
      <c r="P22" s="155"/>
      <c r="Q22" s="155"/>
      <c r="R22" s="155"/>
      <c r="S22" s="155"/>
      <c r="T22" s="155"/>
      <c r="U22" s="155"/>
      <c r="V22" s="156"/>
      <c r="W22" s="157">
        <f>SUM(K22:V22)</f>
        <v>400000</v>
      </c>
      <c r="X22" s="165">
        <f>J22-W22</f>
        <v>1100000</v>
      </c>
    </row>
    <row r="23" spans="1:24" ht="6" customHeight="1" x14ac:dyDescent="0.25">
      <c r="A23" s="28"/>
      <c r="B23" s="260"/>
      <c r="C23" s="261"/>
      <c r="D23" s="261"/>
      <c r="E23" s="262"/>
      <c r="F23" s="263"/>
      <c r="G23" s="264"/>
      <c r="H23" s="265"/>
      <c r="I23" s="266"/>
      <c r="J23" s="267"/>
      <c r="K23" s="265"/>
      <c r="L23" s="268"/>
      <c r="M23" s="269"/>
      <c r="N23" s="269"/>
      <c r="O23" s="269"/>
      <c r="P23" s="269"/>
      <c r="Q23" s="269"/>
      <c r="R23" s="269"/>
      <c r="S23" s="269"/>
      <c r="T23" s="269"/>
      <c r="U23" s="269"/>
      <c r="V23" s="270"/>
      <c r="W23" s="271"/>
      <c r="X23" s="272"/>
    </row>
    <row r="24" spans="1:24" x14ac:dyDescent="0.25">
      <c r="A24" s="22"/>
      <c r="B24" s="34">
        <v>61</v>
      </c>
      <c r="C24" s="35">
        <v>461</v>
      </c>
      <c r="D24" s="35" t="s">
        <v>26</v>
      </c>
      <c r="E24" s="36" t="s">
        <v>51</v>
      </c>
      <c r="F24" s="75" t="s">
        <v>52</v>
      </c>
      <c r="G24" s="199">
        <v>2000000</v>
      </c>
      <c r="H24" s="88"/>
      <c r="I24" s="112"/>
      <c r="J24" s="101">
        <f>(G24+I24)-H24</f>
        <v>2000000</v>
      </c>
      <c r="K24" s="88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142">
        <f t="shared" ref="W24" si="8">SUM(K24:V24)</f>
        <v>0</v>
      </c>
      <c r="X24" s="134">
        <f>J24-W24</f>
        <v>2000000</v>
      </c>
    </row>
    <row r="25" spans="1:24" ht="15.75" thickBot="1" x14ac:dyDescent="0.3">
      <c r="A25" s="23"/>
      <c r="B25" s="25"/>
      <c r="C25" s="26"/>
      <c r="D25" s="26"/>
      <c r="E25" s="27"/>
      <c r="F25" s="76"/>
      <c r="G25" s="196"/>
      <c r="H25" s="89"/>
      <c r="I25" s="113"/>
      <c r="J25" s="102"/>
      <c r="K25" s="89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43"/>
      <c r="X25" s="132"/>
    </row>
    <row r="26" spans="1:24" ht="39" thickBot="1" x14ac:dyDescent="0.3">
      <c r="A26" s="71" t="s">
        <v>71</v>
      </c>
      <c r="B26" s="56"/>
      <c r="C26" s="56"/>
      <c r="D26" s="56"/>
      <c r="E26" s="57"/>
      <c r="F26" s="77"/>
      <c r="G26" s="197">
        <f>SUM(G27:G27)</f>
        <v>7000000</v>
      </c>
      <c r="H26" s="90"/>
      <c r="I26" s="114">
        <f t="shared" ref="I26:X26" si="9">SUM(I27:I27)</f>
        <v>0</v>
      </c>
      <c r="J26" s="103">
        <f t="shared" si="9"/>
        <v>7000000</v>
      </c>
      <c r="K26" s="124">
        <f t="shared" si="9"/>
        <v>0</v>
      </c>
      <c r="L26" s="59">
        <f t="shared" si="9"/>
        <v>584000</v>
      </c>
      <c r="M26" s="58">
        <f t="shared" si="9"/>
        <v>0</v>
      </c>
      <c r="N26" s="58">
        <f t="shared" si="9"/>
        <v>0</v>
      </c>
      <c r="O26" s="58">
        <f t="shared" si="9"/>
        <v>0</v>
      </c>
      <c r="P26" s="58">
        <f t="shared" si="9"/>
        <v>0</v>
      </c>
      <c r="Q26" s="58">
        <f t="shared" si="9"/>
        <v>0</v>
      </c>
      <c r="R26" s="58">
        <f t="shared" si="9"/>
        <v>0</v>
      </c>
      <c r="S26" s="58">
        <f t="shared" si="9"/>
        <v>0</v>
      </c>
      <c r="T26" s="58">
        <f t="shared" si="9"/>
        <v>0</v>
      </c>
      <c r="U26" s="58">
        <f t="shared" si="9"/>
        <v>0</v>
      </c>
      <c r="V26" s="114">
        <f t="shared" si="9"/>
        <v>0</v>
      </c>
      <c r="W26" s="103">
        <f>SUM(W27:W27)</f>
        <v>584000</v>
      </c>
      <c r="X26" s="133">
        <f t="shared" si="9"/>
        <v>6416000</v>
      </c>
    </row>
    <row r="27" spans="1:24" ht="23.25" x14ac:dyDescent="0.25">
      <c r="A27" s="146" t="s">
        <v>31</v>
      </c>
      <c r="B27" s="147">
        <v>21</v>
      </c>
      <c r="C27" s="148">
        <v>461</v>
      </c>
      <c r="D27" s="148" t="s">
        <v>26</v>
      </c>
      <c r="E27" s="149"/>
      <c r="F27" s="150"/>
      <c r="G27" s="195">
        <v>7000000</v>
      </c>
      <c r="H27" s="152"/>
      <c r="I27" s="153"/>
      <c r="J27" s="151">
        <f>(G27+I27)-H27</f>
        <v>7000000</v>
      </c>
      <c r="K27" s="152"/>
      <c r="L27" s="154">
        <v>584000</v>
      </c>
      <c r="M27" s="155"/>
      <c r="N27" s="155"/>
      <c r="O27" s="155"/>
      <c r="P27" s="155"/>
      <c r="Q27" s="155"/>
      <c r="R27" s="155"/>
      <c r="S27" s="155"/>
      <c r="T27" s="155"/>
      <c r="U27" s="155"/>
      <c r="V27" s="156"/>
      <c r="W27" s="157">
        <f>SUM(K27:V27)</f>
        <v>584000</v>
      </c>
      <c r="X27" s="165">
        <f>J27-W27</f>
        <v>6416000</v>
      </c>
    </row>
    <row r="28" spans="1:24" ht="15.75" thickBot="1" x14ac:dyDescent="0.3">
      <c r="A28" s="28"/>
      <c r="B28" s="25"/>
      <c r="C28" s="26"/>
      <c r="D28" s="26"/>
      <c r="E28" s="27"/>
      <c r="F28" s="76"/>
      <c r="G28" s="196"/>
      <c r="H28" s="89"/>
      <c r="I28" s="113"/>
      <c r="J28" s="102"/>
      <c r="K28" s="89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43"/>
      <c r="X28" s="132"/>
    </row>
    <row r="29" spans="1:24" ht="26.25" thickBot="1" x14ac:dyDescent="0.3">
      <c r="A29" s="71" t="s">
        <v>61</v>
      </c>
      <c r="B29" s="60"/>
      <c r="C29" s="61"/>
      <c r="D29" s="61"/>
      <c r="E29" s="62"/>
      <c r="F29" s="79"/>
      <c r="G29" s="200">
        <f>SUM(G30:G32)</f>
        <v>116365561</v>
      </c>
      <c r="H29" s="92">
        <f t="shared" ref="H29:X29" si="10">SUM(H30:H32)</f>
        <v>0</v>
      </c>
      <c r="I29" s="116">
        <f t="shared" si="10"/>
        <v>0</v>
      </c>
      <c r="J29" s="104">
        <f t="shared" si="10"/>
        <v>116365561</v>
      </c>
      <c r="K29" s="92">
        <f t="shared" si="10"/>
        <v>0</v>
      </c>
      <c r="L29" s="63">
        <f t="shared" si="10"/>
        <v>9060463</v>
      </c>
      <c r="M29" s="63">
        <f t="shared" si="10"/>
        <v>0</v>
      </c>
      <c r="N29" s="63">
        <f t="shared" si="10"/>
        <v>0</v>
      </c>
      <c r="O29" s="63">
        <f t="shared" si="10"/>
        <v>0</v>
      </c>
      <c r="P29" s="63">
        <f t="shared" si="10"/>
        <v>0</v>
      </c>
      <c r="Q29" s="63">
        <f t="shared" si="10"/>
        <v>0</v>
      </c>
      <c r="R29" s="63">
        <f t="shared" si="10"/>
        <v>0</v>
      </c>
      <c r="S29" s="63">
        <f t="shared" si="10"/>
        <v>0</v>
      </c>
      <c r="T29" s="63">
        <f t="shared" si="10"/>
        <v>0</v>
      </c>
      <c r="U29" s="63">
        <f t="shared" si="10"/>
        <v>0</v>
      </c>
      <c r="V29" s="116">
        <f t="shared" si="10"/>
        <v>0</v>
      </c>
      <c r="W29" s="104">
        <f t="shared" si="10"/>
        <v>6053513</v>
      </c>
      <c r="X29" s="135">
        <f t="shared" si="10"/>
        <v>110312048</v>
      </c>
    </row>
    <row r="30" spans="1:24" ht="23.25" x14ac:dyDescent="0.25">
      <c r="A30" s="43" t="s">
        <v>32</v>
      </c>
      <c r="B30" s="25">
        <v>21</v>
      </c>
      <c r="C30" s="26">
        <v>453</v>
      </c>
      <c r="D30" s="26" t="s">
        <v>26</v>
      </c>
      <c r="E30" s="27"/>
      <c r="F30" s="76"/>
      <c r="G30" s="196">
        <v>43723397</v>
      </c>
      <c r="H30" s="89"/>
      <c r="I30" s="113"/>
      <c r="J30" s="102">
        <f>(G30+I30)-H30</f>
        <v>43723397</v>
      </c>
      <c r="K30" s="123"/>
      <c r="L30" s="47">
        <v>3006950</v>
      </c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43"/>
      <c r="X30" s="132">
        <f>J30-W30</f>
        <v>43723397</v>
      </c>
    </row>
    <row r="31" spans="1:24" ht="6" customHeight="1" x14ac:dyDescent="0.25">
      <c r="A31" s="292"/>
      <c r="B31" s="242"/>
      <c r="C31" s="243"/>
      <c r="D31" s="243"/>
      <c r="E31" s="244"/>
      <c r="F31" s="245"/>
      <c r="G31" s="246"/>
      <c r="H31" s="247"/>
      <c r="I31" s="248"/>
      <c r="J31" s="249"/>
      <c r="K31" s="250"/>
      <c r="L31" s="251"/>
      <c r="M31" s="252"/>
      <c r="N31" s="252"/>
      <c r="O31" s="252"/>
      <c r="P31" s="252"/>
      <c r="Q31" s="252"/>
      <c r="R31" s="252"/>
      <c r="S31" s="252"/>
      <c r="T31" s="252"/>
      <c r="U31" s="252"/>
      <c r="V31" s="253"/>
      <c r="W31" s="254"/>
      <c r="X31" s="255"/>
    </row>
    <row r="32" spans="1:24" x14ac:dyDescent="0.25">
      <c r="A32" s="293"/>
      <c r="B32" s="213">
        <v>21</v>
      </c>
      <c r="C32" s="214">
        <v>533</v>
      </c>
      <c r="D32" s="214" t="s">
        <v>26</v>
      </c>
      <c r="E32" s="215"/>
      <c r="F32" s="216"/>
      <c r="G32" s="198">
        <v>72642164</v>
      </c>
      <c r="H32" s="177"/>
      <c r="I32" s="178"/>
      <c r="J32" s="179">
        <f>(G32+I32)-H32</f>
        <v>72642164</v>
      </c>
      <c r="K32" s="180"/>
      <c r="L32" s="181">
        <v>6053513</v>
      </c>
      <c r="M32" s="183"/>
      <c r="N32" s="183"/>
      <c r="O32" s="183"/>
      <c r="P32" s="183"/>
      <c r="Q32" s="183"/>
      <c r="R32" s="183"/>
      <c r="S32" s="183"/>
      <c r="T32" s="183"/>
      <c r="U32" s="183"/>
      <c r="V32" s="184"/>
      <c r="W32" s="185">
        <f>SUM(K32:V32)</f>
        <v>6053513</v>
      </c>
      <c r="X32" s="186">
        <f>J32-W32</f>
        <v>66588651</v>
      </c>
    </row>
    <row r="33" spans="1:24" ht="15.75" thickBot="1" x14ac:dyDescent="0.3">
      <c r="A33" s="294"/>
      <c r="B33" s="25"/>
      <c r="C33" s="26"/>
      <c r="D33" s="26"/>
      <c r="E33" s="27"/>
      <c r="F33" s="76"/>
      <c r="G33" s="196"/>
      <c r="H33" s="89"/>
      <c r="I33" s="113"/>
      <c r="J33" s="102"/>
      <c r="K33" s="89"/>
      <c r="L33" s="10"/>
      <c r="M33" s="11"/>
      <c r="N33" s="11"/>
      <c r="O33" s="11"/>
      <c r="P33" s="29"/>
      <c r="Q33" s="11"/>
      <c r="R33" s="11"/>
      <c r="S33" s="11"/>
      <c r="T33" s="11"/>
      <c r="U33" s="11"/>
      <c r="V33" s="12"/>
      <c r="W33" s="143"/>
      <c r="X33" s="132"/>
    </row>
    <row r="34" spans="1:24" ht="63.75" customHeight="1" thickTop="1" thickBot="1" x14ac:dyDescent="0.35">
      <c r="A34" s="49" t="s">
        <v>57</v>
      </c>
      <c r="B34" s="287" t="s">
        <v>24</v>
      </c>
      <c r="C34" s="288"/>
      <c r="D34" s="288"/>
      <c r="E34" s="288"/>
      <c r="F34" s="289"/>
      <c r="G34" s="201">
        <f>SUM(G35+G38+G41+G44+G47+G50+G55+G58+G63+G66+G72+G69)</f>
        <v>24664684</v>
      </c>
      <c r="H34" s="93">
        <f t="shared" ref="H34:X34" si="11">SUM(H35+H38+H41+H44+H47+H50+H55+H58+H63+H66+H72+H69)</f>
        <v>0</v>
      </c>
      <c r="I34" s="51">
        <f t="shared" si="11"/>
        <v>0</v>
      </c>
      <c r="J34" s="105">
        <f t="shared" si="11"/>
        <v>24664684</v>
      </c>
      <c r="K34" s="93">
        <f t="shared" si="11"/>
        <v>0</v>
      </c>
      <c r="L34" s="50">
        <f t="shared" si="11"/>
        <v>4619930.26</v>
      </c>
      <c r="M34" s="50">
        <f t="shared" si="11"/>
        <v>0</v>
      </c>
      <c r="N34" s="50">
        <f t="shared" si="11"/>
        <v>0</v>
      </c>
      <c r="O34" s="50">
        <f t="shared" si="11"/>
        <v>0</v>
      </c>
      <c r="P34" s="50">
        <f t="shared" si="11"/>
        <v>0</v>
      </c>
      <c r="Q34" s="50">
        <f t="shared" si="11"/>
        <v>0</v>
      </c>
      <c r="R34" s="50">
        <f t="shared" si="11"/>
        <v>0</v>
      </c>
      <c r="S34" s="50">
        <f t="shared" si="11"/>
        <v>0</v>
      </c>
      <c r="T34" s="50">
        <f t="shared" si="11"/>
        <v>0</v>
      </c>
      <c r="U34" s="50">
        <f t="shared" si="11"/>
        <v>0</v>
      </c>
      <c r="V34" s="51">
        <f t="shared" si="11"/>
        <v>0</v>
      </c>
      <c r="W34" s="105">
        <f t="shared" si="11"/>
        <v>1918020</v>
      </c>
      <c r="X34" s="136">
        <f t="shared" si="11"/>
        <v>22746664</v>
      </c>
    </row>
    <row r="35" spans="1:24" ht="27" thickTop="1" thickBot="1" x14ac:dyDescent="0.3">
      <c r="A35" s="72" t="s">
        <v>41</v>
      </c>
      <c r="B35" s="64"/>
      <c r="C35" s="65"/>
      <c r="D35" s="65"/>
      <c r="E35" s="66"/>
      <c r="F35" s="80"/>
      <c r="G35" s="202">
        <f>SUM(G36)</f>
        <v>3350000</v>
      </c>
      <c r="H35" s="94">
        <f t="shared" ref="H35:X35" si="12">SUM(H36)</f>
        <v>0</v>
      </c>
      <c r="I35" s="117">
        <f t="shared" si="12"/>
        <v>0</v>
      </c>
      <c r="J35" s="106">
        <f t="shared" si="12"/>
        <v>3350000</v>
      </c>
      <c r="K35" s="94">
        <f t="shared" si="12"/>
        <v>0</v>
      </c>
      <c r="L35" s="67">
        <f t="shared" si="12"/>
        <v>398020</v>
      </c>
      <c r="M35" s="67">
        <f t="shared" si="12"/>
        <v>0</v>
      </c>
      <c r="N35" s="67">
        <f t="shared" si="12"/>
        <v>0</v>
      </c>
      <c r="O35" s="67">
        <f t="shared" si="12"/>
        <v>0</v>
      </c>
      <c r="P35" s="67">
        <f t="shared" si="12"/>
        <v>0</v>
      </c>
      <c r="Q35" s="67">
        <f t="shared" si="12"/>
        <v>0</v>
      </c>
      <c r="R35" s="67">
        <f t="shared" si="12"/>
        <v>0</v>
      </c>
      <c r="S35" s="67">
        <f t="shared" si="12"/>
        <v>0</v>
      </c>
      <c r="T35" s="67">
        <f t="shared" si="12"/>
        <v>0</v>
      </c>
      <c r="U35" s="67">
        <f t="shared" si="12"/>
        <v>0</v>
      </c>
      <c r="V35" s="117">
        <f t="shared" si="12"/>
        <v>0</v>
      </c>
      <c r="W35" s="106">
        <f t="shared" si="12"/>
        <v>398020</v>
      </c>
      <c r="X35" s="137">
        <f t="shared" si="12"/>
        <v>2951980</v>
      </c>
    </row>
    <row r="36" spans="1:24" ht="34.5" x14ac:dyDescent="0.25">
      <c r="A36" s="146" t="s">
        <v>36</v>
      </c>
      <c r="B36" s="147">
        <v>11</v>
      </c>
      <c r="C36" s="148">
        <v>435</v>
      </c>
      <c r="D36" s="148" t="s">
        <v>26</v>
      </c>
      <c r="E36" s="149"/>
      <c r="F36" s="150"/>
      <c r="G36" s="210">
        <v>3350000</v>
      </c>
      <c r="H36" s="152"/>
      <c r="I36" s="153"/>
      <c r="J36" s="151">
        <f>(G36+I36)-H36</f>
        <v>3350000</v>
      </c>
      <c r="K36" s="152"/>
      <c r="L36" s="154">
        <v>398020</v>
      </c>
      <c r="M36" s="155"/>
      <c r="N36" s="155"/>
      <c r="O36" s="155"/>
      <c r="P36" s="155"/>
      <c r="Q36" s="155"/>
      <c r="R36" s="155"/>
      <c r="S36" s="155"/>
      <c r="T36" s="155"/>
      <c r="U36" s="155"/>
      <c r="V36" s="156"/>
      <c r="W36" s="157">
        <f>SUM(K36:V36)</f>
        <v>398020</v>
      </c>
      <c r="X36" s="165">
        <f>J36-W36</f>
        <v>2951980</v>
      </c>
    </row>
    <row r="37" spans="1:24" ht="15.75" thickBot="1" x14ac:dyDescent="0.3">
      <c r="A37" s="13"/>
      <c r="B37" s="25"/>
      <c r="C37" s="26"/>
      <c r="D37" s="26"/>
      <c r="E37" s="27"/>
      <c r="F37" s="76"/>
      <c r="G37" s="196"/>
      <c r="H37" s="89"/>
      <c r="I37" s="113"/>
      <c r="J37" s="102"/>
      <c r="K37" s="12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143"/>
      <c r="X37" s="132"/>
    </row>
    <row r="38" spans="1:24" ht="26.25" thickBot="1" x14ac:dyDescent="0.3">
      <c r="A38" s="71" t="s">
        <v>37</v>
      </c>
      <c r="B38" s="60"/>
      <c r="C38" s="61"/>
      <c r="D38" s="61"/>
      <c r="E38" s="62"/>
      <c r="F38" s="79"/>
      <c r="G38" s="200">
        <f t="shared" ref="G38:X38" si="13">SUM(G39:G39)</f>
        <v>500000</v>
      </c>
      <c r="H38" s="92">
        <f t="shared" si="13"/>
        <v>0</v>
      </c>
      <c r="I38" s="116">
        <f t="shared" si="13"/>
        <v>0</v>
      </c>
      <c r="J38" s="104">
        <f t="shared" si="13"/>
        <v>500000</v>
      </c>
      <c r="K38" s="92">
        <f t="shared" si="13"/>
        <v>0</v>
      </c>
      <c r="L38" s="63">
        <f t="shared" si="13"/>
        <v>0</v>
      </c>
      <c r="M38" s="63">
        <f t="shared" si="13"/>
        <v>0</v>
      </c>
      <c r="N38" s="63">
        <f t="shared" si="13"/>
        <v>0</v>
      </c>
      <c r="O38" s="63">
        <f t="shared" si="13"/>
        <v>0</v>
      </c>
      <c r="P38" s="63">
        <f t="shared" si="13"/>
        <v>0</v>
      </c>
      <c r="Q38" s="63">
        <f t="shared" si="13"/>
        <v>0</v>
      </c>
      <c r="R38" s="63">
        <f t="shared" si="13"/>
        <v>0</v>
      </c>
      <c r="S38" s="63">
        <f t="shared" si="13"/>
        <v>0</v>
      </c>
      <c r="T38" s="63">
        <f t="shared" si="13"/>
        <v>0</v>
      </c>
      <c r="U38" s="63">
        <f t="shared" si="13"/>
        <v>0</v>
      </c>
      <c r="V38" s="116">
        <f t="shared" si="13"/>
        <v>0</v>
      </c>
      <c r="W38" s="104">
        <f t="shared" si="13"/>
        <v>0</v>
      </c>
      <c r="X38" s="135">
        <f t="shared" si="13"/>
        <v>500000</v>
      </c>
    </row>
    <row r="39" spans="1:24" ht="23.25" x14ac:dyDescent="0.25">
      <c r="A39" s="146" t="s">
        <v>38</v>
      </c>
      <c r="B39" s="147">
        <v>11</v>
      </c>
      <c r="C39" s="148">
        <v>435</v>
      </c>
      <c r="D39" s="148" t="s">
        <v>26</v>
      </c>
      <c r="E39" s="149"/>
      <c r="F39" s="150"/>
      <c r="G39" s="210">
        <v>500000</v>
      </c>
      <c r="H39" s="152"/>
      <c r="I39" s="153"/>
      <c r="J39" s="151">
        <f>(G39+I39)-H39</f>
        <v>500000</v>
      </c>
      <c r="K39" s="152"/>
      <c r="L39" s="154"/>
      <c r="M39" s="155"/>
      <c r="N39" s="155"/>
      <c r="O39" s="155"/>
      <c r="P39" s="155"/>
      <c r="Q39" s="155"/>
      <c r="R39" s="155"/>
      <c r="S39" s="155"/>
      <c r="T39" s="155"/>
      <c r="U39" s="155"/>
      <c r="V39" s="156"/>
      <c r="W39" s="157">
        <f>SUM(K39:V39)</f>
        <v>0</v>
      </c>
      <c r="X39" s="165">
        <f>J39-W39</f>
        <v>500000</v>
      </c>
    </row>
    <row r="40" spans="1:24" ht="15.75" thickBot="1" x14ac:dyDescent="0.3">
      <c r="A40" s="28"/>
      <c r="B40" s="25"/>
      <c r="C40" s="26"/>
      <c r="D40" s="26"/>
      <c r="E40" s="27"/>
      <c r="F40" s="76"/>
      <c r="G40" s="196"/>
      <c r="H40" s="89"/>
      <c r="I40" s="113"/>
      <c r="J40" s="102"/>
      <c r="K40" s="12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43"/>
      <c r="X40" s="132"/>
    </row>
    <row r="41" spans="1:24" ht="26.25" thickBot="1" x14ac:dyDescent="0.3">
      <c r="A41" s="71" t="s">
        <v>39</v>
      </c>
      <c r="B41" s="60"/>
      <c r="C41" s="61"/>
      <c r="D41" s="61"/>
      <c r="E41" s="62"/>
      <c r="F41" s="79"/>
      <c r="G41" s="200">
        <f>SUM(G42)</f>
        <v>584700</v>
      </c>
      <c r="H41" s="92">
        <f t="shared" ref="H41:X41" si="14">SUM(H42)</f>
        <v>0</v>
      </c>
      <c r="I41" s="116">
        <f t="shared" si="14"/>
        <v>0</v>
      </c>
      <c r="J41" s="104">
        <f t="shared" si="14"/>
        <v>584700</v>
      </c>
      <c r="K41" s="92">
        <f t="shared" si="14"/>
        <v>0</v>
      </c>
      <c r="L41" s="63">
        <f t="shared" si="14"/>
        <v>0</v>
      </c>
      <c r="M41" s="63">
        <f t="shared" si="14"/>
        <v>0</v>
      </c>
      <c r="N41" s="63">
        <f t="shared" si="14"/>
        <v>0</v>
      </c>
      <c r="O41" s="63">
        <f t="shared" si="14"/>
        <v>0</v>
      </c>
      <c r="P41" s="63">
        <f t="shared" si="14"/>
        <v>0</v>
      </c>
      <c r="Q41" s="63">
        <f t="shared" si="14"/>
        <v>0</v>
      </c>
      <c r="R41" s="63">
        <f t="shared" si="14"/>
        <v>0</v>
      </c>
      <c r="S41" s="63">
        <f t="shared" si="14"/>
        <v>0</v>
      </c>
      <c r="T41" s="63">
        <f t="shared" si="14"/>
        <v>0</v>
      </c>
      <c r="U41" s="63">
        <f t="shared" si="14"/>
        <v>0</v>
      </c>
      <c r="V41" s="116">
        <f t="shared" si="14"/>
        <v>0</v>
      </c>
      <c r="W41" s="104">
        <f t="shared" si="14"/>
        <v>0</v>
      </c>
      <c r="X41" s="135">
        <f t="shared" si="14"/>
        <v>584700</v>
      </c>
    </row>
    <row r="42" spans="1:24" ht="23.25" x14ac:dyDescent="0.25">
      <c r="A42" s="146" t="s">
        <v>40</v>
      </c>
      <c r="B42" s="147">
        <v>11</v>
      </c>
      <c r="C42" s="148">
        <v>472</v>
      </c>
      <c r="D42" s="148" t="s">
        <v>26</v>
      </c>
      <c r="E42" s="149"/>
      <c r="F42" s="150"/>
      <c r="G42" s="210">
        <v>584700</v>
      </c>
      <c r="H42" s="152"/>
      <c r="I42" s="153"/>
      <c r="J42" s="151">
        <f>(G42+I42)-H42</f>
        <v>584700</v>
      </c>
      <c r="K42" s="209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6"/>
      <c r="W42" s="157">
        <f>SUM(K42:V42)</f>
        <v>0</v>
      </c>
      <c r="X42" s="165">
        <f>J42-W42</f>
        <v>584700</v>
      </c>
    </row>
    <row r="43" spans="1:24" ht="15.75" thickBot="1" x14ac:dyDescent="0.3">
      <c r="A43" s="13"/>
      <c r="B43" s="25"/>
      <c r="C43" s="26"/>
      <c r="D43" s="26"/>
      <c r="E43" s="27"/>
      <c r="F43" s="76"/>
      <c r="G43" s="196"/>
      <c r="H43" s="89"/>
      <c r="I43" s="113"/>
      <c r="J43" s="102"/>
      <c r="K43" s="12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43"/>
      <c r="X43" s="132"/>
    </row>
    <row r="44" spans="1:24" ht="26.25" thickBot="1" x14ac:dyDescent="0.3">
      <c r="A44" s="71" t="s">
        <v>34</v>
      </c>
      <c r="B44" s="60"/>
      <c r="C44" s="61"/>
      <c r="D44" s="61"/>
      <c r="E44" s="62"/>
      <c r="F44" s="79"/>
      <c r="G44" s="200">
        <f>SUM(G45)</f>
        <v>2000000</v>
      </c>
      <c r="H44" s="92">
        <f t="shared" ref="H44:X44" si="15">SUM(H45)</f>
        <v>0</v>
      </c>
      <c r="I44" s="116">
        <f t="shared" si="15"/>
        <v>0</v>
      </c>
      <c r="J44" s="104">
        <f t="shared" si="15"/>
        <v>2000000</v>
      </c>
      <c r="K44" s="92">
        <f t="shared" si="15"/>
        <v>0</v>
      </c>
      <c r="L44" s="63">
        <f t="shared" si="15"/>
        <v>400000</v>
      </c>
      <c r="M44" s="63">
        <f t="shared" si="15"/>
        <v>0</v>
      </c>
      <c r="N44" s="63">
        <f t="shared" si="15"/>
        <v>0</v>
      </c>
      <c r="O44" s="63">
        <f t="shared" si="15"/>
        <v>0</v>
      </c>
      <c r="P44" s="63">
        <f t="shared" si="15"/>
        <v>0</v>
      </c>
      <c r="Q44" s="63">
        <f t="shared" si="15"/>
        <v>0</v>
      </c>
      <c r="R44" s="63">
        <f t="shared" si="15"/>
        <v>0</v>
      </c>
      <c r="S44" s="63">
        <f t="shared" si="15"/>
        <v>0</v>
      </c>
      <c r="T44" s="63">
        <f t="shared" si="15"/>
        <v>0</v>
      </c>
      <c r="U44" s="63">
        <f t="shared" si="15"/>
        <v>0</v>
      </c>
      <c r="V44" s="116">
        <f t="shared" si="15"/>
        <v>0</v>
      </c>
      <c r="W44" s="104">
        <f t="shared" si="15"/>
        <v>400000</v>
      </c>
      <c r="X44" s="135">
        <f t="shared" si="15"/>
        <v>1600000</v>
      </c>
    </row>
    <row r="45" spans="1:24" ht="34.5" x14ac:dyDescent="0.25">
      <c r="A45" s="146" t="s">
        <v>35</v>
      </c>
      <c r="B45" s="147">
        <v>11</v>
      </c>
      <c r="C45" s="148">
        <v>472</v>
      </c>
      <c r="D45" s="148" t="s">
        <v>26</v>
      </c>
      <c r="E45" s="149"/>
      <c r="F45" s="150"/>
      <c r="G45" s="210">
        <v>2000000</v>
      </c>
      <c r="H45" s="152"/>
      <c r="I45" s="153"/>
      <c r="J45" s="151">
        <f>(G45+I45)-H45</f>
        <v>2000000</v>
      </c>
      <c r="K45" s="152"/>
      <c r="L45" s="154">
        <v>400000</v>
      </c>
      <c r="M45" s="155"/>
      <c r="N45" s="155"/>
      <c r="O45" s="155"/>
      <c r="P45" s="155"/>
      <c r="Q45" s="155"/>
      <c r="R45" s="155"/>
      <c r="S45" s="155"/>
      <c r="T45" s="221"/>
      <c r="U45" s="221"/>
      <c r="V45" s="156"/>
      <c r="W45" s="157">
        <f>SUM(K45:V45)</f>
        <v>400000</v>
      </c>
      <c r="X45" s="165">
        <f>J45-W45</f>
        <v>1600000</v>
      </c>
    </row>
    <row r="46" spans="1:24" ht="15.75" thickBot="1" x14ac:dyDescent="0.3">
      <c r="A46" s="44"/>
      <c r="B46" s="40"/>
      <c r="C46" s="41"/>
      <c r="D46" s="41"/>
      <c r="E46" s="42"/>
      <c r="F46" s="81"/>
      <c r="G46" s="203"/>
      <c r="H46" s="95"/>
      <c r="I46" s="118"/>
      <c r="J46" s="107"/>
      <c r="K46" s="125"/>
      <c r="L46" s="18"/>
      <c r="M46" s="18"/>
      <c r="N46" s="18"/>
      <c r="O46" s="18"/>
      <c r="P46" s="18"/>
      <c r="Q46" s="18"/>
      <c r="R46" s="18"/>
      <c r="S46" s="18"/>
      <c r="T46" s="24"/>
      <c r="U46" s="24"/>
      <c r="V46" s="45"/>
      <c r="W46" s="144"/>
      <c r="X46" s="138"/>
    </row>
    <row r="47" spans="1:24" ht="39" thickBot="1" x14ac:dyDescent="0.3">
      <c r="A47" s="71" t="s">
        <v>62</v>
      </c>
      <c r="B47" s="60"/>
      <c r="C47" s="61"/>
      <c r="D47" s="61"/>
      <c r="E47" s="62"/>
      <c r="F47" s="79"/>
      <c r="G47" s="200">
        <f>SUM(G48)</f>
        <v>2400000</v>
      </c>
      <c r="H47" s="92">
        <f t="shared" ref="H47:X47" si="16">SUM(H48)</f>
        <v>0</v>
      </c>
      <c r="I47" s="116">
        <f t="shared" si="16"/>
        <v>0</v>
      </c>
      <c r="J47" s="104">
        <f t="shared" si="16"/>
        <v>2400000</v>
      </c>
      <c r="K47" s="92">
        <f t="shared" si="16"/>
        <v>0</v>
      </c>
      <c r="L47" s="63">
        <f t="shared" si="16"/>
        <v>400000</v>
      </c>
      <c r="M47" s="63">
        <f t="shared" si="16"/>
        <v>0</v>
      </c>
      <c r="N47" s="63">
        <f t="shared" si="16"/>
        <v>0</v>
      </c>
      <c r="O47" s="63">
        <f t="shared" si="16"/>
        <v>0</v>
      </c>
      <c r="P47" s="63">
        <f t="shared" si="16"/>
        <v>0</v>
      </c>
      <c r="Q47" s="63">
        <f t="shared" si="16"/>
        <v>0</v>
      </c>
      <c r="R47" s="63">
        <f t="shared" si="16"/>
        <v>0</v>
      </c>
      <c r="S47" s="63">
        <f t="shared" si="16"/>
        <v>0</v>
      </c>
      <c r="T47" s="63">
        <f t="shared" si="16"/>
        <v>0</v>
      </c>
      <c r="U47" s="63">
        <f t="shared" si="16"/>
        <v>0</v>
      </c>
      <c r="V47" s="116">
        <f t="shared" si="16"/>
        <v>0</v>
      </c>
      <c r="W47" s="104">
        <f t="shared" si="16"/>
        <v>400000</v>
      </c>
      <c r="X47" s="135">
        <f t="shared" si="16"/>
        <v>2000000</v>
      </c>
    </row>
    <row r="48" spans="1:24" x14ac:dyDescent="0.25">
      <c r="A48" s="146" t="s">
        <v>44</v>
      </c>
      <c r="B48" s="147">
        <v>11</v>
      </c>
      <c r="C48" s="148">
        <v>473</v>
      </c>
      <c r="D48" s="148" t="s">
        <v>26</v>
      </c>
      <c r="E48" s="149"/>
      <c r="F48" s="150"/>
      <c r="G48" s="210">
        <v>2400000</v>
      </c>
      <c r="H48" s="152"/>
      <c r="I48" s="153"/>
      <c r="J48" s="151">
        <f>(G48+I48)-H48</f>
        <v>2400000</v>
      </c>
      <c r="K48" s="152"/>
      <c r="L48" s="154">
        <v>400000</v>
      </c>
      <c r="M48" s="155"/>
      <c r="N48" s="155"/>
      <c r="O48" s="155"/>
      <c r="P48" s="155"/>
      <c r="Q48" s="155"/>
      <c r="R48" s="155"/>
      <c r="S48" s="155"/>
      <c r="T48" s="221"/>
      <c r="U48" s="221"/>
      <c r="V48" s="156"/>
      <c r="W48" s="157">
        <f>SUM(K48:V48)</f>
        <v>400000</v>
      </c>
      <c r="X48" s="165">
        <f>J48-W48</f>
        <v>2000000</v>
      </c>
    </row>
    <row r="49" spans="1:24" ht="15.75" thickBot="1" x14ac:dyDescent="0.3">
      <c r="A49" s="226"/>
      <c r="B49" s="227"/>
      <c r="C49" s="228"/>
      <c r="D49" s="228"/>
      <c r="E49" s="229"/>
      <c r="F49" s="230"/>
      <c r="G49" s="231"/>
      <c r="H49" s="232"/>
      <c r="I49" s="233"/>
      <c r="J49" s="234"/>
      <c r="K49" s="235"/>
      <c r="L49" s="236"/>
      <c r="M49" s="236"/>
      <c r="N49" s="236"/>
      <c r="O49" s="236"/>
      <c r="P49" s="236"/>
      <c r="Q49" s="236"/>
      <c r="R49" s="236"/>
      <c r="S49" s="236"/>
      <c r="T49" s="237"/>
      <c r="U49" s="238"/>
      <c r="V49" s="239"/>
      <c r="W49" s="240"/>
      <c r="X49" s="241"/>
    </row>
    <row r="50" spans="1:24" ht="39.75" thickTop="1" thickBot="1" x14ac:dyDescent="0.3">
      <c r="A50" s="72" t="s">
        <v>63</v>
      </c>
      <c r="B50" s="223"/>
      <c r="C50" s="223"/>
      <c r="D50" s="223"/>
      <c r="E50" s="224"/>
      <c r="F50" s="225"/>
      <c r="G50" s="202">
        <f>SUM(G51+G53)</f>
        <v>5004108</v>
      </c>
      <c r="H50" s="94">
        <f t="shared" ref="H50:X50" si="17">SUM(H51+H53)</f>
        <v>0</v>
      </c>
      <c r="I50" s="117">
        <f t="shared" si="17"/>
        <v>0</v>
      </c>
      <c r="J50" s="106">
        <f t="shared" si="17"/>
        <v>5004108</v>
      </c>
      <c r="K50" s="94">
        <f t="shared" si="17"/>
        <v>0</v>
      </c>
      <c r="L50" s="67">
        <f t="shared" si="17"/>
        <v>0</v>
      </c>
      <c r="M50" s="67">
        <f t="shared" si="17"/>
        <v>0</v>
      </c>
      <c r="N50" s="67">
        <f t="shared" si="17"/>
        <v>0</v>
      </c>
      <c r="O50" s="67">
        <f t="shared" si="17"/>
        <v>0</v>
      </c>
      <c r="P50" s="67">
        <f t="shared" si="17"/>
        <v>0</v>
      </c>
      <c r="Q50" s="67">
        <f t="shared" si="17"/>
        <v>0</v>
      </c>
      <c r="R50" s="67">
        <f t="shared" si="17"/>
        <v>0</v>
      </c>
      <c r="S50" s="67">
        <f t="shared" si="17"/>
        <v>0</v>
      </c>
      <c r="T50" s="67">
        <f t="shared" si="17"/>
        <v>0</v>
      </c>
      <c r="U50" s="67">
        <f t="shared" si="17"/>
        <v>0</v>
      </c>
      <c r="V50" s="117">
        <f t="shared" si="17"/>
        <v>0</v>
      </c>
      <c r="W50" s="106">
        <f t="shared" si="17"/>
        <v>0</v>
      </c>
      <c r="X50" s="137">
        <f t="shared" si="17"/>
        <v>5004108</v>
      </c>
    </row>
    <row r="51" spans="1:24" ht="23.25" x14ac:dyDescent="0.25">
      <c r="A51" s="146" t="s">
        <v>33</v>
      </c>
      <c r="B51" s="147">
        <v>21</v>
      </c>
      <c r="C51" s="148">
        <v>431</v>
      </c>
      <c r="D51" s="148" t="s">
        <v>26</v>
      </c>
      <c r="E51" s="149"/>
      <c r="F51" s="150"/>
      <c r="G51" s="210">
        <v>1858652</v>
      </c>
      <c r="H51" s="152"/>
      <c r="I51" s="153"/>
      <c r="J51" s="151">
        <f>(G51+I51)-H51</f>
        <v>1858652</v>
      </c>
      <c r="K51" s="209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6"/>
      <c r="W51" s="157">
        <f>SUM(K51:V51)</f>
        <v>0</v>
      </c>
      <c r="X51" s="165">
        <f>J51-W51</f>
        <v>1858652</v>
      </c>
    </row>
    <row r="52" spans="1:24" ht="6" customHeight="1" x14ac:dyDescent="0.25">
      <c r="A52" s="293"/>
      <c r="B52" s="242"/>
      <c r="C52" s="243"/>
      <c r="D52" s="243"/>
      <c r="E52" s="244"/>
      <c r="F52" s="245"/>
      <c r="G52" s="246"/>
      <c r="H52" s="247"/>
      <c r="I52" s="248"/>
      <c r="J52" s="249"/>
      <c r="K52" s="273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3"/>
      <c r="W52" s="254"/>
      <c r="X52" s="255"/>
    </row>
    <row r="53" spans="1:24" x14ac:dyDescent="0.25">
      <c r="A53" s="293"/>
      <c r="B53" s="213">
        <v>11</v>
      </c>
      <c r="C53" s="214">
        <v>431</v>
      </c>
      <c r="D53" s="214" t="s">
        <v>26</v>
      </c>
      <c r="E53" s="215"/>
      <c r="F53" s="216"/>
      <c r="G53" s="217">
        <v>3145456</v>
      </c>
      <c r="H53" s="177"/>
      <c r="I53" s="178"/>
      <c r="J53" s="179">
        <f>(G53+I53)-H53</f>
        <v>3145456</v>
      </c>
      <c r="K53" s="218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4"/>
      <c r="W53" s="219"/>
      <c r="X53" s="220">
        <f>J53-W53</f>
        <v>3145456</v>
      </c>
    </row>
    <row r="54" spans="1:24" ht="15.75" thickBot="1" x14ac:dyDescent="0.3">
      <c r="A54" s="295"/>
      <c r="B54" s="25"/>
      <c r="C54" s="26"/>
      <c r="D54" s="26"/>
      <c r="E54" s="27"/>
      <c r="F54" s="76"/>
      <c r="G54" s="204"/>
      <c r="H54" s="89"/>
      <c r="I54" s="113"/>
      <c r="J54" s="102"/>
      <c r="K54" s="126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2"/>
      <c r="W54" s="143"/>
      <c r="X54" s="132"/>
    </row>
    <row r="55" spans="1:24" ht="30.75" customHeight="1" thickBot="1" x14ac:dyDescent="0.3">
      <c r="A55" s="71" t="s">
        <v>72</v>
      </c>
      <c r="B55" s="60"/>
      <c r="C55" s="60"/>
      <c r="D55" s="61"/>
      <c r="E55" s="62"/>
      <c r="F55" s="82"/>
      <c r="G55" s="200">
        <f>SUM(G56)</f>
        <v>3520000</v>
      </c>
      <c r="H55" s="92">
        <f t="shared" ref="H55:X55" si="18">SUM(H56)</f>
        <v>0</v>
      </c>
      <c r="I55" s="116">
        <f t="shared" si="18"/>
        <v>0</v>
      </c>
      <c r="J55" s="104">
        <f t="shared" si="18"/>
        <v>3520000</v>
      </c>
      <c r="K55" s="92">
        <f t="shared" si="18"/>
        <v>0</v>
      </c>
      <c r="L55" s="63">
        <f t="shared" si="18"/>
        <v>720000</v>
      </c>
      <c r="M55" s="63">
        <f t="shared" si="18"/>
        <v>0</v>
      </c>
      <c r="N55" s="63">
        <f t="shared" si="18"/>
        <v>0</v>
      </c>
      <c r="O55" s="63">
        <f t="shared" si="18"/>
        <v>0</v>
      </c>
      <c r="P55" s="63">
        <f t="shared" si="18"/>
        <v>0</v>
      </c>
      <c r="Q55" s="63">
        <f t="shared" si="18"/>
        <v>0</v>
      </c>
      <c r="R55" s="63">
        <f t="shared" si="18"/>
        <v>0</v>
      </c>
      <c r="S55" s="63">
        <f t="shared" si="18"/>
        <v>0</v>
      </c>
      <c r="T55" s="63">
        <f t="shared" si="18"/>
        <v>0</v>
      </c>
      <c r="U55" s="63">
        <f t="shared" si="18"/>
        <v>0</v>
      </c>
      <c r="V55" s="116">
        <f t="shared" si="18"/>
        <v>0</v>
      </c>
      <c r="W55" s="104">
        <f t="shared" si="18"/>
        <v>720000</v>
      </c>
      <c r="X55" s="135">
        <f t="shared" si="18"/>
        <v>2800000</v>
      </c>
    </row>
    <row r="56" spans="1:24" ht="68.25" x14ac:dyDescent="0.25">
      <c r="A56" s="146" t="s">
        <v>45</v>
      </c>
      <c r="B56" s="147">
        <v>21</v>
      </c>
      <c r="C56" s="148">
        <v>472</v>
      </c>
      <c r="D56" s="148" t="s">
        <v>26</v>
      </c>
      <c r="E56" s="149"/>
      <c r="F56" s="150"/>
      <c r="G56" s="210">
        <f>3160000+360000</f>
        <v>3520000</v>
      </c>
      <c r="H56" s="170"/>
      <c r="I56" s="211"/>
      <c r="J56" s="151">
        <f>(G56+I56)-H56</f>
        <v>3520000</v>
      </c>
      <c r="K56" s="170"/>
      <c r="L56" s="171">
        <v>720000</v>
      </c>
      <c r="M56" s="172"/>
      <c r="N56" s="172"/>
      <c r="O56" s="172"/>
      <c r="P56" s="172"/>
      <c r="Q56" s="172"/>
      <c r="R56" s="172"/>
      <c r="S56" s="172"/>
      <c r="T56" s="172"/>
      <c r="U56" s="172"/>
      <c r="V56" s="212"/>
      <c r="W56" s="157">
        <f>SUM(K56:V56)</f>
        <v>720000</v>
      </c>
      <c r="X56" s="165">
        <f>J56-W56</f>
        <v>2800000</v>
      </c>
    </row>
    <row r="57" spans="1:24" ht="15.75" thickBot="1" x14ac:dyDescent="0.3">
      <c r="A57" s="13"/>
      <c r="B57" s="25"/>
      <c r="C57" s="26"/>
      <c r="D57" s="26"/>
      <c r="E57" s="27"/>
      <c r="F57" s="76"/>
      <c r="G57" s="205"/>
      <c r="H57" s="96"/>
      <c r="I57" s="119"/>
      <c r="J57" s="108"/>
      <c r="K57" s="122" t="s">
        <v>46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2"/>
      <c r="W57" s="143"/>
      <c r="X57" s="132"/>
    </row>
    <row r="58" spans="1:24" ht="30" customHeight="1" thickBot="1" x14ac:dyDescent="0.3">
      <c r="A58" s="71" t="s">
        <v>64</v>
      </c>
      <c r="B58" s="60"/>
      <c r="C58" s="60"/>
      <c r="D58" s="61"/>
      <c r="E58" s="62"/>
      <c r="F58" s="82"/>
      <c r="G58" s="200">
        <f>SUM(G59)</f>
        <v>5053560</v>
      </c>
      <c r="H58" s="92">
        <f t="shared" ref="H58:X58" si="19">SUM(H59)</f>
        <v>0</v>
      </c>
      <c r="I58" s="116">
        <f t="shared" si="19"/>
        <v>0</v>
      </c>
      <c r="J58" s="104">
        <f t="shared" si="19"/>
        <v>5053560</v>
      </c>
      <c r="K58" s="92">
        <f t="shared" si="19"/>
        <v>0</v>
      </c>
      <c r="L58" s="63">
        <f>SUM(L59)+969078.06+551355.7+1181476.5</f>
        <v>2701910.26</v>
      </c>
      <c r="M58" s="63">
        <f t="shared" si="19"/>
        <v>0</v>
      </c>
      <c r="N58" s="63">
        <f t="shared" si="19"/>
        <v>0</v>
      </c>
      <c r="O58" s="63">
        <f t="shared" si="19"/>
        <v>0</v>
      </c>
      <c r="P58" s="63">
        <f t="shared" si="19"/>
        <v>0</v>
      </c>
      <c r="Q58" s="63">
        <f t="shared" si="19"/>
        <v>0</v>
      </c>
      <c r="R58" s="63">
        <f t="shared" si="19"/>
        <v>0</v>
      </c>
      <c r="S58" s="63">
        <f t="shared" si="19"/>
        <v>0</v>
      </c>
      <c r="T58" s="63">
        <f t="shared" si="19"/>
        <v>0</v>
      </c>
      <c r="U58" s="63">
        <f t="shared" si="19"/>
        <v>0</v>
      </c>
      <c r="V58" s="116">
        <f t="shared" si="19"/>
        <v>0</v>
      </c>
      <c r="W58" s="104">
        <f t="shared" si="19"/>
        <v>0</v>
      </c>
      <c r="X58" s="135">
        <f t="shared" si="19"/>
        <v>5053560</v>
      </c>
    </row>
    <row r="59" spans="1:24" ht="27" customHeight="1" x14ac:dyDescent="0.25">
      <c r="A59" s="146" t="s">
        <v>56</v>
      </c>
      <c r="B59" s="147">
        <v>11</v>
      </c>
      <c r="C59" s="148">
        <v>472</v>
      </c>
      <c r="D59" s="148" t="s">
        <v>26</v>
      </c>
      <c r="E59" s="149"/>
      <c r="F59" s="150"/>
      <c r="G59" s="210">
        <v>5053560</v>
      </c>
      <c r="H59" s="170"/>
      <c r="I59" s="211"/>
      <c r="J59" s="151">
        <f>(G59+I59)-H59</f>
        <v>5053560</v>
      </c>
      <c r="K59" s="170"/>
      <c r="L59" s="277" t="s">
        <v>83</v>
      </c>
      <c r="M59" s="172"/>
      <c r="N59" s="172"/>
      <c r="O59" s="172"/>
      <c r="P59" s="172"/>
      <c r="Q59" s="172"/>
      <c r="R59" s="172"/>
      <c r="S59" s="172"/>
      <c r="T59" s="172"/>
      <c r="U59" s="172"/>
      <c r="V59" s="212"/>
      <c r="W59" s="157">
        <f>SUM(K59:V59)</f>
        <v>0</v>
      </c>
      <c r="X59" s="165">
        <f>J59-W59</f>
        <v>5053560</v>
      </c>
    </row>
    <row r="60" spans="1:24" ht="9" customHeight="1" x14ac:dyDescent="0.25">
      <c r="A60" s="28"/>
      <c r="B60" s="242"/>
      <c r="C60" s="243"/>
      <c r="D60" s="243"/>
      <c r="E60" s="244"/>
      <c r="F60" s="245"/>
      <c r="G60" s="246"/>
      <c r="H60" s="247"/>
      <c r="I60" s="248"/>
      <c r="J60" s="249"/>
      <c r="K60" s="273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3"/>
      <c r="W60" s="254"/>
      <c r="X60" s="255"/>
    </row>
    <row r="61" spans="1:24" ht="23.25" x14ac:dyDescent="0.25">
      <c r="A61" s="13"/>
      <c r="B61" s="213">
        <v>21</v>
      </c>
      <c r="C61" s="214">
        <v>472</v>
      </c>
      <c r="D61" s="214" t="s">
        <v>26</v>
      </c>
      <c r="E61" s="215"/>
      <c r="F61" s="216"/>
      <c r="G61" s="217">
        <v>2000000</v>
      </c>
      <c r="H61" s="177"/>
      <c r="I61" s="178"/>
      <c r="J61" s="179">
        <f>(G61+I61)-H61</f>
        <v>2000000</v>
      </c>
      <c r="K61" s="218"/>
      <c r="L61" s="279" t="s">
        <v>79</v>
      </c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W61" s="219"/>
      <c r="X61" s="220">
        <f>J61-W61</f>
        <v>2000000</v>
      </c>
    </row>
    <row r="62" spans="1:24" ht="24" thickBot="1" x14ac:dyDescent="0.3">
      <c r="A62" s="13"/>
      <c r="B62" s="25"/>
      <c r="C62" s="26"/>
      <c r="D62" s="26"/>
      <c r="E62" s="27"/>
      <c r="F62" s="76"/>
      <c r="G62" s="204"/>
      <c r="H62" s="89"/>
      <c r="I62" s="113"/>
      <c r="J62" s="102"/>
      <c r="K62" s="122"/>
      <c r="L62" s="278" t="s">
        <v>80</v>
      </c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43"/>
      <c r="X62" s="132"/>
    </row>
    <row r="63" spans="1:24" ht="39" thickBot="1" x14ac:dyDescent="0.3">
      <c r="A63" s="71" t="s">
        <v>67</v>
      </c>
      <c r="B63" s="60"/>
      <c r="C63" s="60"/>
      <c r="D63" s="61"/>
      <c r="E63" s="62"/>
      <c r="F63" s="82"/>
      <c r="G63" s="200">
        <f>SUM(G64)</f>
        <v>0</v>
      </c>
      <c r="H63" s="92">
        <f t="shared" ref="H63:X63" si="20">SUM(H64)</f>
        <v>0</v>
      </c>
      <c r="I63" s="116">
        <f t="shared" si="20"/>
        <v>0</v>
      </c>
      <c r="J63" s="104">
        <f t="shared" si="20"/>
        <v>0</v>
      </c>
      <c r="K63" s="92">
        <f t="shared" si="20"/>
        <v>0</v>
      </c>
      <c r="L63" s="63">
        <f t="shared" si="20"/>
        <v>0</v>
      </c>
      <c r="M63" s="63">
        <f t="shared" si="20"/>
        <v>0</v>
      </c>
      <c r="N63" s="63">
        <f t="shared" si="20"/>
        <v>0</v>
      </c>
      <c r="O63" s="63">
        <f t="shared" si="20"/>
        <v>0</v>
      </c>
      <c r="P63" s="63">
        <f t="shared" si="20"/>
        <v>0</v>
      </c>
      <c r="Q63" s="63">
        <f t="shared" si="20"/>
        <v>0</v>
      </c>
      <c r="R63" s="63">
        <f t="shared" si="20"/>
        <v>0</v>
      </c>
      <c r="S63" s="63">
        <f t="shared" si="20"/>
        <v>0</v>
      </c>
      <c r="T63" s="63">
        <f t="shared" si="20"/>
        <v>0</v>
      </c>
      <c r="U63" s="63">
        <f t="shared" si="20"/>
        <v>0</v>
      </c>
      <c r="V63" s="116">
        <f t="shared" si="20"/>
        <v>0</v>
      </c>
      <c r="W63" s="104">
        <f t="shared" si="20"/>
        <v>0</v>
      </c>
      <c r="X63" s="135">
        <f t="shared" si="20"/>
        <v>0</v>
      </c>
    </row>
    <row r="64" spans="1:24" ht="23.25" x14ac:dyDescent="0.25">
      <c r="A64" s="146" t="s">
        <v>55</v>
      </c>
      <c r="B64" s="147">
        <v>21</v>
      </c>
      <c r="C64" s="148">
        <v>472</v>
      </c>
      <c r="D64" s="148" t="s">
        <v>26</v>
      </c>
      <c r="E64" s="149"/>
      <c r="F64" s="150"/>
      <c r="G64" s="210">
        <v>0</v>
      </c>
      <c r="H64" s="170"/>
      <c r="I64" s="211"/>
      <c r="J64" s="151">
        <f>(G64+I64)-H64</f>
        <v>0</v>
      </c>
      <c r="K64" s="170"/>
      <c r="L64" s="171"/>
      <c r="M64" s="172"/>
      <c r="N64" s="172"/>
      <c r="O64" s="172"/>
      <c r="P64" s="172"/>
      <c r="Q64" s="172"/>
      <c r="R64" s="172"/>
      <c r="S64" s="172"/>
      <c r="T64" s="172"/>
      <c r="U64" s="172"/>
      <c r="V64" s="212"/>
      <c r="W64" s="157">
        <f>SUM(K64:V64)</f>
        <v>0</v>
      </c>
      <c r="X64" s="165">
        <f>J64-W64</f>
        <v>0</v>
      </c>
    </row>
    <row r="65" spans="1:24" ht="15.75" thickBot="1" x14ac:dyDescent="0.3">
      <c r="A65" s="13"/>
      <c r="B65" s="25"/>
      <c r="C65" s="26"/>
      <c r="D65" s="26"/>
      <c r="E65" s="27"/>
      <c r="F65" s="76"/>
      <c r="G65" s="205"/>
      <c r="H65" s="96"/>
      <c r="I65" s="119"/>
      <c r="J65" s="108"/>
      <c r="K65" s="122" t="s">
        <v>46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43"/>
      <c r="X65" s="132"/>
    </row>
    <row r="66" spans="1:24" ht="39" thickBot="1" x14ac:dyDescent="0.3">
      <c r="A66" s="71" t="s">
        <v>66</v>
      </c>
      <c r="B66" s="60"/>
      <c r="C66" s="60"/>
      <c r="D66" s="61"/>
      <c r="E66" s="62"/>
      <c r="F66" s="82"/>
      <c r="G66" s="200">
        <f>SUM(G67)</f>
        <v>693007</v>
      </c>
      <c r="H66" s="92">
        <f t="shared" ref="H66:X66" si="21">SUM(H67)</f>
        <v>0</v>
      </c>
      <c r="I66" s="116">
        <f t="shared" si="21"/>
        <v>0</v>
      </c>
      <c r="J66" s="104">
        <f t="shared" si="21"/>
        <v>693007</v>
      </c>
      <c r="K66" s="92">
        <f t="shared" si="21"/>
        <v>0</v>
      </c>
      <c r="L66" s="63">
        <f t="shared" si="21"/>
        <v>0</v>
      </c>
      <c r="M66" s="63">
        <f t="shared" si="21"/>
        <v>0</v>
      </c>
      <c r="N66" s="63">
        <f t="shared" si="21"/>
        <v>0</v>
      </c>
      <c r="O66" s="63">
        <f t="shared" si="21"/>
        <v>0</v>
      </c>
      <c r="P66" s="63">
        <f t="shared" si="21"/>
        <v>0</v>
      </c>
      <c r="Q66" s="63">
        <f t="shared" si="21"/>
        <v>0</v>
      </c>
      <c r="R66" s="63">
        <f t="shared" si="21"/>
        <v>0</v>
      </c>
      <c r="S66" s="63">
        <f t="shared" si="21"/>
        <v>0</v>
      </c>
      <c r="T66" s="63">
        <f t="shared" si="21"/>
        <v>0</v>
      </c>
      <c r="U66" s="63">
        <f t="shared" si="21"/>
        <v>0</v>
      </c>
      <c r="V66" s="116">
        <f t="shared" si="21"/>
        <v>0</v>
      </c>
      <c r="W66" s="104">
        <f t="shared" si="21"/>
        <v>0</v>
      </c>
      <c r="X66" s="135">
        <f t="shared" si="21"/>
        <v>693007</v>
      </c>
    </row>
    <row r="67" spans="1:24" ht="23.25" x14ac:dyDescent="0.25">
      <c r="A67" s="146" t="s">
        <v>54</v>
      </c>
      <c r="B67" s="147">
        <v>21</v>
      </c>
      <c r="C67" s="148">
        <v>473</v>
      </c>
      <c r="D67" s="148" t="s">
        <v>26</v>
      </c>
      <c r="E67" s="149"/>
      <c r="F67" s="150"/>
      <c r="G67" s="210">
        <v>693007</v>
      </c>
      <c r="H67" s="170"/>
      <c r="I67" s="211"/>
      <c r="J67" s="151">
        <f>(G67+I67)-H67</f>
        <v>693007</v>
      </c>
      <c r="K67" s="170"/>
      <c r="L67" s="171"/>
      <c r="M67" s="172"/>
      <c r="N67" s="172"/>
      <c r="O67" s="172"/>
      <c r="P67" s="172"/>
      <c r="Q67" s="172"/>
      <c r="R67" s="172"/>
      <c r="S67" s="172"/>
      <c r="T67" s="172"/>
      <c r="U67" s="172"/>
      <c r="V67" s="212"/>
      <c r="W67" s="157">
        <f>SUM(K67:V67)</f>
        <v>0</v>
      </c>
      <c r="X67" s="165">
        <f>J67-W67</f>
        <v>693007</v>
      </c>
    </row>
    <row r="68" spans="1:24" ht="15.75" thickBot="1" x14ac:dyDescent="0.3">
      <c r="A68" s="13"/>
      <c r="B68" s="25"/>
      <c r="C68" s="26"/>
      <c r="D68" s="26"/>
      <c r="E68" s="27"/>
      <c r="F68" s="76"/>
      <c r="G68" s="205"/>
      <c r="H68" s="96"/>
      <c r="I68" s="119"/>
      <c r="J68" s="108"/>
      <c r="K68" s="122" t="s">
        <v>46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2"/>
      <c r="W68" s="143"/>
      <c r="X68" s="132"/>
    </row>
    <row r="69" spans="1:24" ht="26.25" thickBot="1" x14ac:dyDescent="0.3">
      <c r="A69" s="71" t="s">
        <v>75</v>
      </c>
      <c r="B69" s="60"/>
      <c r="C69" s="60"/>
      <c r="D69" s="61"/>
      <c r="E69" s="62"/>
      <c r="F69" s="82"/>
      <c r="G69" s="200">
        <f>SUM(G70)</f>
        <v>1000000</v>
      </c>
      <c r="H69" s="92">
        <f t="shared" ref="H69:X69" si="22">SUM(H70)</f>
        <v>0</v>
      </c>
      <c r="I69" s="116">
        <f t="shared" si="22"/>
        <v>0</v>
      </c>
      <c r="J69" s="104">
        <f t="shared" si="22"/>
        <v>1000000</v>
      </c>
      <c r="K69" s="92">
        <f t="shared" si="22"/>
        <v>0</v>
      </c>
      <c r="L69" s="63">
        <f t="shared" si="22"/>
        <v>0</v>
      </c>
      <c r="M69" s="63">
        <f t="shared" si="22"/>
        <v>0</v>
      </c>
      <c r="N69" s="63">
        <f t="shared" si="22"/>
        <v>0</v>
      </c>
      <c r="O69" s="63">
        <f t="shared" si="22"/>
        <v>0</v>
      </c>
      <c r="P69" s="63">
        <f t="shared" si="22"/>
        <v>0</v>
      </c>
      <c r="Q69" s="63">
        <f t="shared" si="22"/>
        <v>0</v>
      </c>
      <c r="R69" s="63">
        <f t="shared" si="22"/>
        <v>0</v>
      </c>
      <c r="S69" s="63">
        <f t="shared" si="22"/>
        <v>0</v>
      </c>
      <c r="T69" s="63">
        <f t="shared" si="22"/>
        <v>0</v>
      </c>
      <c r="U69" s="63">
        <f t="shared" si="22"/>
        <v>0</v>
      </c>
      <c r="V69" s="116">
        <f t="shared" si="22"/>
        <v>0</v>
      </c>
      <c r="W69" s="104">
        <f t="shared" si="22"/>
        <v>0</v>
      </c>
      <c r="X69" s="135">
        <f t="shared" si="22"/>
        <v>1000000</v>
      </c>
    </row>
    <row r="70" spans="1:24" ht="23.25" x14ac:dyDescent="0.25">
      <c r="A70" s="146" t="s">
        <v>54</v>
      </c>
      <c r="B70" s="147">
        <v>21</v>
      </c>
      <c r="C70" s="148">
        <v>472</v>
      </c>
      <c r="D70" s="148" t="s">
        <v>26</v>
      </c>
      <c r="E70" s="149"/>
      <c r="F70" s="150"/>
      <c r="G70" s="210">
        <v>1000000</v>
      </c>
      <c r="H70" s="170"/>
      <c r="I70" s="211"/>
      <c r="J70" s="151">
        <f>(G70+I70)-H70</f>
        <v>1000000</v>
      </c>
      <c r="K70" s="170"/>
      <c r="L70" s="171"/>
      <c r="M70" s="172"/>
      <c r="N70" s="172"/>
      <c r="O70" s="172"/>
      <c r="P70" s="172"/>
      <c r="Q70" s="172"/>
      <c r="R70" s="172"/>
      <c r="S70" s="172"/>
      <c r="T70" s="172"/>
      <c r="U70" s="172"/>
      <c r="V70" s="212"/>
      <c r="W70" s="157">
        <f>SUM(K70:V70)</f>
        <v>0</v>
      </c>
      <c r="X70" s="165">
        <f>J70-W70</f>
        <v>1000000</v>
      </c>
    </row>
    <row r="71" spans="1:24" ht="15.75" thickBot="1" x14ac:dyDescent="0.3">
      <c r="A71" s="13"/>
      <c r="B71" s="25"/>
      <c r="C71" s="26"/>
      <c r="D71" s="26"/>
      <c r="E71" s="27"/>
      <c r="F71" s="76"/>
      <c r="G71" s="205"/>
      <c r="H71" s="96"/>
      <c r="I71" s="119"/>
      <c r="J71" s="108"/>
      <c r="K71" s="122" t="s">
        <v>46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43"/>
      <c r="X71" s="132"/>
    </row>
    <row r="72" spans="1:24" ht="26.25" thickBot="1" x14ac:dyDescent="0.3">
      <c r="A72" s="71" t="s">
        <v>65</v>
      </c>
      <c r="B72" s="60"/>
      <c r="C72" s="60"/>
      <c r="D72" s="61"/>
      <c r="E72" s="62"/>
      <c r="F72" s="82"/>
      <c r="G72" s="200">
        <f>SUM(G73)</f>
        <v>559309</v>
      </c>
      <c r="H72" s="92">
        <f t="shared" ref="H72:X72" si="23">SUM(H73)</f>
        <v>0</v>
      </c>
      <c r="I72" s="116">
        <f t="shared" si="23"/>
        <v>0</v>
      </c>
      <c r="J72" s="104">
        <f t="shared" si="23"/>
        <v>559309</v>
      </c>
      <c r="K72" s="92">
        <f t="shared" si="23"/>
        <v>0</v>
      </c>
      <c r="L72" s="63">
        <f t="shared" si="23"/>
        <v>0</v>
      </c>
      <c r="M72" s="63">
        <f t="shared" si="23"/>
        <v>0</v>
      </c>
      <c r="N72" s="63">
        <f t="shared" si="23"/>
        <v>0</v>
      </c>
      <c r="O72" s="63">
        <f t="shared" si="23"/>
        <v>0</v>
      </c>
      <c r="P72" s="63">
        <f t="shared" si="23"/>
        <v>0</v>
      </c>
      <c r="Q72" s="63">
        <f t="shared" si="23"/>
        <v>0</v>
      </c>
      <c r="R72" s="63">
        <f t="shared" si="23"/>
        <v>0</v>
      </c>
      <c r="S72" s="63">
        <f t="shared" si="23"/>
        <v>0</v>
      </c>
      <c r="T72" s="63">
        <f t="shared" si="23"/>
        <v>0</v>
      </c>
      <c r="U72" s="63">
        <f t="shared" si="23"/>
        <v>0</v>
      </c>
      <c r="V72" s="116">
        <f t="shared" si="23"/>
        <v>0</v>
      </c>
      <c r="W72" s="104">
        <f t="shared" si="23"/>
        <v>0</v>
      </c>
      <c r="X72" s="135">
        <f t="shared" si="23"/>
        <v>559309</v>
      </c>
    </row>
    <row r="73" spans="1:24" ht="23.25" x14ac:dyDescent="0.25">
      <c r="A73" s="146" t="s">
        <v>53</v>
      </c>
      <c r="B73" s="147">
        <v>21</v>
      </c>
      <c r="C73" s="148">
        <v>472</v>
      </c>
      <c r="D73" s="148" t="s">
        <v>26</v>
      </c>
      <c r="E73" s="149"/>
      <c r="F73" s="150"/>
      <c r="G73" s="210">
        <v>559309</v>
      </c>
      <c r="H73" s="170"/>
      <c r="I73" s="211"/>
      <c r="J73" s="151">
        <f>(G73+I73)-H73</f>
        <v>559309</v>
      </c>
      <c r="K73" s="170"/>
      <c r="L73" s="171"/>
      <c r="M73" s="172"/>
      <c r="N73" s="172"/>
      <c r="O73" s="172"/>
      <c r="P73" s="172"/>
      <c r="Q73" s="172"/>
      <c r="R73" s="172"/>
      <c r="S73" s="172"/>
      <c r="T73" s="172"/>
      <c r="U73" s="172"/>
      <c r="V73" s="212"/>
      <c r="W73" s="157">
        <f>SUM(K73:V73)</f>
        <v>0</v>
      </c>
      <c r="X73" s="165">
        <f>J73-W73</f>
        <v>559309</v>
      </c>
    </row>
    <row r="74" spans="1:24" ht="15.75" thickBot="1" x14ac:dyDescent="0.3">
      <c r="A74" s="13"/>
      <c r="B74" s="25"/>
      <c r="C74" s="26"/>
      <c r="D74" s="26"/>
      <c r="E74" s="27"/>
      <c r="F74" s="76"/>
      <c r="G74" s="205"/>
      <c r="H74" s="96"/>
      <c r="I74" s="119"/>
      <c r="J74" s="108"/>
      <c r="K74" s="122" t="s">
        <v>46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2"/>
      <c r="W74" s="143"/>
      <c r="X74" s="132"/>
    </row>
    <row r="75" spans="1:24" ht="54" customHeight="1" thickTop="1" thickBot="1" x14ac:dyDescent="0.35">
      <c r="A75" s="48" t="s">
        <v>59</v>
      </c>
      <c r="B75" s="280" t="s">
        <v>24</v>
      </c>
      <c r="C75" s="281"/>
      <c r="D75" s="281"/>
      <c r="E75" s="281"/>
      <c r="F75" s="282"/>
      <c r="G75" s="201">
        <f>SUM(G77:G77)</f>
        <v>3000000</v>
      </c>
      <c r="H75" s="93">
        <f>SUM(H77:H77)</f>
        <v>0</v>
      </c>
      <c r="I75" s="51">
        <f>SUM(I77:I77)</f>
        <v>0</v>
      </c>
      <c r="J75" s="105">
        <f>SUM(J77:J77)</f>
        <v>3000000</v>
      </c>
      <c r="K75" s="93">
        <f t="shared" ref="K75:X75" si="24">SUM(K77:K77)</f>
        <v>0</v>
      </c>
      <c r="L75" s="50">
        <f t="shared" si="24"/>
        <v>0</v>
      </c>
      <c r="M75" s="50">
        <f t="shared" si="24"/>
        <v>0</v>
      </c>
      <c r="N75" s="50">
        <f t="shared" si="24"/>
        <v>0</v>
      </c>
      <c r="O75" s="50">
        <f t="shared" si="24"/>
        <v>0</v>
      </c>
      <c r="P75" s="50">
        <f t="shared" si="24"/>
        <v>0</v>
      </c>
      <c r="Q75" s="50">
        <f t="shared" si="24"/>
        <v>0</v>
      </c>
      <c r="R75" s="50">
        <f t="shared" si="24"/>
        <v>0</v>
      </c>
      <c r="S75" s="50">
        <f t="shared" si="24"/>
        <v>0</v>
      </c>
      <c r="T75" s="50">
        <f t="shared" si="24"/>
        <v>0</v>
      </c>
      <c r="U75" s="50">
        <f t="shared" si="24"/>
        <v>0</v>
      </c>
      <c r="V75" s="51">
        <f t="shared" si="24"/>
        <v>0</v>
      </c>
      <c r="W75" s="105">
        <f>SUM(W77:W77)</f>
        <v>0</v>
      </c>
      <c r="X75" s="136">
        <f t="shared" si="24"/>
        <v>3000000</v>
      </c>
    </row>
    <row r="76" spans="1:24" ht="32.25" customHeight="1" thickTop="1" thickBot="1" x14ac:dyDescent="0.35">
      <c r="A76" s="70" t="s">
        <v>49</v>
      </c>
      <c r="B76" s="68"/>
      <c r="C76" s="68"/>
      <c r="D76" s="68"/>
      <c r="E76" s="68"/>
      <c r="F76" s="83"/>
      <c r="G76" s="206">
        <f>SUM(G77)</f>
        <v>3000000</v>
      </c>
      <c r="H76" s="97">
        <f t="shared" ref="H76:X76" si="25">SUM(H77)</f>
        <v>0</v>
      </c>
      <c r="I76" s="120">
        <f t="shared" si="25"/>
        <v>0</v>
      </c>
      <c r="J76" s="109">
        <f t="shared" si="25"/>
        <v>3000000</v>
      </c>
      <c r="K76" s="97">
        <f t="shared" si="25"/>
        <v>0</v>
      </c>
      <c r="L76" s="69">
        <f t="shared" si="25"/>
        <v>0</v>
      </c>
      <c r="M76" s="69">
        <f t="shared" si="25"/>
        <v>0</v>
      </c>
      <c r="N76" s="69">
        <f t="shared" si="25"/>
        <v>0</v>
      </c>
      <c r="O76" s="69">
        <f t="shared" si="25"/>
        <v>0</v>
      </c>
      <c r="P76" s="69">
        <f t="shared" si="25"/>
        <v>0</v>
      </c>
      <c r="Q76" s="69">
        <f t="shared" si="25"/>
        <v>0</v>
      </c>
      <c r="R76" s="69">
        <f t="shared" si="25"/>
        <v>0</v>
      </c>
      <c r="S76" s="69">
        <f t="shared" si="25"/>
        <v>0</v>
      </c>
      <c r="T76" s="69">
        <f t="shared" si="25"/>
        <v>0</v>
      </c>
      <c r="U76" s="69">
        <f t="shared" si="25"/>
        <v>0</v>
      </c>
      <c r="V76" s="120">
        <f t="shared" si="25"/>
        <v>0</v>
      </c>
      <c r="W76" s="109">
        <f t="shared" si="25"/>
        <v>0</v>
      </c>
      <c r="X76" s="139">
        <f t="shared" si="25"/>
        <v>3000000</v>
      </c>
    </row>
    <row r="77" spans="1:24" ht="23.25" x14ac:dyDescent="0.25">
      <c r="A77" s="208" t="s">
        <v>50</v>
      </c>
      <c r="B77" s="166">
        <v>11</v>
      </c>
      <c r="C77" s="166">
        <v>437</v>
      </c>
      <c r="D77" s="167" t="s">
        <v>26</v>
      </c>
      <c r="E77" s="168"/>
      <c r="F77" s="169"/>
      <c r="G77" s="195">
        <v>3000000</v>
      </c>
      <c r="H77" s="152"/>
      <c r="I77" s="153"/>
      <c r="J77" s="151">
        <f>G77-H77+I77</f>
        <v>3000000</v>
      </c>
      <c r="K77" s="209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6"/>
      <c r="W77" s="157">
        <f>SUM(K77:V77)</f>
        <v>0</v>
      </c>
      <c r="X77" s="158">
        <f>J77-W77</f>
        <v>3000000</v>
      </c>
    </row>
    <row r="78" spans="1:24" ht="15.75" thickBot="1" x14ac:dyDescent="0.3">
      <c r="A78" s="14"/>
      <c r="B78" s="15"/>
      <c r="C78" s="15"/>
      <c r="D78" s="16"/>
      <c r="E78" s="17"/>
      <c r="F78" s="84"/>
      <c r="G78" s="203"/>
      <c r="H78" s="95"/>
      <c r="I78" s="118"/>
      <c r="J78" s="107"/>
      <c r="K78" s="125"/>
      <c r="L78" s="18"/>
      <c r="M78" s="18"/>
      <c r="N78" s="18"/>
      <c r="O78" s="18"/>
      <c r="P78" s="18"/>
      <c r="Q78" s="18"/>
      <c r="R78" s="18"/>
      <c r="S78" s="24"/>
      <c r="T78" s="18"/>
      <c r="U78" s="18"/>
      <c r="V78" s="45"/>
      <c r="W78" s="144"/>
      <c r="X78" s="140"/>
    </row>
  </sheetData>
  <mergeCells count="13">
    <mergeCell ref="B75:F75"/>
    <mergeCell ref="B8:F8"/>
    <mergeCell ref="B9:F9"/>
    <mergeCell ref="A18:A20"/>
    <mergeCell ref="A31:A33"/>
    <mergeCell ref="B34:F34"/>
    <mergeCell ref="A52:A54"/>
    <mergeCell ref="K6:W6"/>
    <mergeCell ref="A1:X1"/>
    <mergeCell ref="A2:X2"/>
    <mergeCell ref="A3:X3"/>
    <mergeCell ref="A4:X4"/>
    <mergeCell ref="A5:X5"/>
  </mergeCells>
  <printOptions horizontalCentered="1"/>
  <pageMargins left="0.98425196850393704" right="0.11811023622047245" top="0.74803149606299213" bottom="0.74803149606299213" header="0.31496062992125984" footer="0.31496062992125984"/>
  <pageSetup paperSize="5" scale="42" orientation="landscape" r:id="rId1"/>
  <rowBreaks count="1" manualBreakCount="1">
    <brk id="49" max="2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0</xdr:col>
                <xdr:colOff>419100</xdr:colOff>
                <xdr:row>0</xdr:row>
                <xdr:rowOff>28575</xdr:rowOff>
              </from>
              <to>
                <xdr:col>0</xdr:col>
                <xdr:colOff>1543050</xdr:colOff>
                <xdr:row>4</xdr:row>
                <xdr:rowOff>152400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"/>
  <sheetViews>
    <sheetView tabSelected="1" zoomScaleNormal="100" zoomScaleSheetLayoutView="39" workbookViewId="0">
      <selection activeCell="O8" sqref="O8"/>
    </sheetView>
  </sheetViews>
  <sheetFormatPr baseColWidth="10" defaultRowHeight="15" x14ac:dyDescent="0.25"/>
  <cols>
    <col min="1" max="1" width="35.5703125" customWidth="1"/>
    <col min="2" max="2" width="3.28515625" customWidth="1"/>
    <col min="3" max="3" width="4.7109375" customWidth="1"/>
    <col min="4" max="4" width="4.5703125" customWidth="1"/>
    <col min="5" max="5" width="5.28515625" customWidth="1"/>
    <col min="6" max="6" width="4.85546875" customWidth="1"/>
    <col min="7" max="7" width="17.5703125" style="207" customWidth="1"/>
    <col min="8" max="8" width="16.140625" customWidth="1"/>
    <col min="9" max="9" width="16.42578125" customWidth="1"/>
    <col min="10" max="10" width="17.42578125" customWidth="1"/>
    <col min="11" max="11" width="16.140625" customWidth="1"/>
    <col min="12" max="12" width="18.28515625" customWidth="1"/>
    <col min="13" max="13" width="17.5703125" customWidth="1"/>
    <col min="14" max="15" width="18.140625" customWidth="1"/>
    <col min="16" max="16" width="16" customWidth="1"/>
    <col min="17" max="17" width="14.85546875" customWidth="1"/>
    <col min="18" max="18" width="15.5703125" customWidth="1"/>
    <col min="19" max="19" width="13.7109375" customWidth="1"/>
    <col min="20" max="20" width="15.85546875" customWidth="1"/>
    <col min="21" max="21" width="14.5703125" customWidth="1"/>
    <col min="22" max="22" width="13.5703125" customWidth="1"/>
    <col min="23" max="23" width="20.42578125" customWidth="1"/>
    <col min="24" max="24" width="21.28515625" customWidth="1"/>
  </cols>
  <sheetData>
    <row r="1" spans="1:24" ht="18" x14ac:dyDescent="0.25">
      <c r="A1" s="283" t="s">
        <v>43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4" ht="18" x14ac:dyDescent="0.25">
      <c r="A2" s="283" t="s">
        <v>47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4" ht="18" x14ac:dyDescent="0.25">
      <c r="A3" s="290" t="s">
        <v>48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4" spans="1:24" ht="18" x14ac:dyDescent="0.25">
      <c r="A4" s="284" t="s">
        <v>68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</row>
    <row r="5" spans="1:24" ht="16.5" thickBot="1" x14ac:dyDescent="0.3">
      <c r="A5" s="291" t="s">
        <v>69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</row>
    <row r="6" spans="1:24" ht="15.75" thickBot="1" x14ac:dyDescent="0.3">
      <c r="A6" s="73" t="s">
        <v>81</v>
      </c>
      <c r="B6" s="2"/>
      <c r="C6" s="2"/>
      <c r="D6" s="2"/>
      <c r="E6" s="3"/>
      <c r="F6" s="3"/>
      <c r="G6" s="4"/>
      <c r="H6" s="4"/>
      <c r="I6" s="4"/>
      <c r="J6" s="1"/>
      <c r="K6" s="297" t="s">
        <v>73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9"/>
      <c r="X6" s="1"/>
    </row>
    <row r="7" spans="1:24" ht="44.25" customHeight="1" thickBot="1" x14ac:dyDescent="0.35">
      <c r="A7" s="5" t="s">
        <v>0</v>
      </c>
      <c r="B7" s="6" t="s">
        <v>1</v>
      </c>
      <c r="C7" s="7" t="s">
        <v>2</v>
      </c>
      <c r="D7" s="7" t="s">
        <v>3</v>
      </c>
      <c r="E7" s="274" t="s">
        <v>4</v>
      </c>
      <c r="F7" s="275" t="s">
        <v>5</v>
      </c>
      <c r="G7" s="98" t="s">
        <v>70</v>
      </c>
      <c r="H7" s="85" t="s">
        <v>6</v>
      </c>
      <c r="I7" s="110" t="s">
        <v>7</v>
      </c>
      <c r="J7" s="127" t="s">
        <v>8</v>
      </c>
      <c r="K7" s="121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128" t="s">
        <v>20</v>
      </c>
      <c r="W7" s="141" t="s">
        <v>21</v>
      </c>
      <c r="X7" s="222" t="s">
        <v>22</v>
      </c>
    </row>
    <row r="8" spans="1:24" ht="63.75" customHeight="1" thickTop="1" thickBot="1" x14ac:dyDescent="0.35">
      <c r="A8" s="49" t="s">
        <v>57</v>
      </c>
      <c r="B8" s="287" t="s">
        <v>24</v>
      </c>
      <c r="C8" s="288"/>
      <c r="D8" s="288"/>
      <c r="E8" s="288"/>
      <c r="F8" s="289"/>
      <c r="G8" s="201">
        <f t="shared" ref="G8:X8" si="0">SUM(G9+G12+G15+G18+G21+G24+G28+G33+G38+G41+G47+G44)</f>
        <v>22961919</v>
      </c>
      <c r="H8" s="201">
        <f t="shared" si="0"/>
        <v>1893007</v>
      </c>
      <c r="I8" s="201">
        <f t="shared" si="0"/>
        <v>4593007</v>
      </c>
      <c r="J8" s="105">
        <f t="shared" si="0"/>
        <v>25661919</v>
      </c>
      <c r="K8" s="93">
        <f t="shared" si="0"/>
        <v>0</v>
      </c>
      <c r="L8" s="50">
        <f t="shared" si="0"/>
        <v>4619930.26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50">
        <f t="shared" si="0"/>
        <v>0</v>
      </c>
      <c r="S8" s="50">
        <f t="shared" si="0"/>
        <v>0</v>
      </c>
      <c r="T8" s="50">
        <f t="shared" si="0"/>
        <v>0</v>
      </c>
      <c r="U8" s="50">
        <f t="shared" si="0"/>
        <v>0</v>
      </c>
      <c r="V8" s="51">
        <f t="shared" si="0"/>
        <v>0</v>
      </c>
      <c r="W8" s="105">
        <f t="shared" si="0"/>
        <v>1198020</v>
      </c>
      <c r="X8" s="136">
        <f t="shared" si="0"/>
        <v>24463899</v>
      </c>
    </row>
    <row r="9" spans="1:24" ht="27" thickTop="1" thickBot="1" x14ac:dyDescent="0.3">
      <c r="A9" s="72" t="s">
        <v>41</v>
      </c>
      <c r="B9" s="64"/>
      <c r="C9" s="65"/>
      <c r="D9" s="65"/>
      <c r="E9" s="66"/>
      <c r="F9" s="80"/>
      <c r="G9" s="202">
        <f>SUM(G10)</f>
        <v>3350000</v>
      </c>
      <c r="H9" s="94">
        <f t="shared" ref="H9:X9" si="1">SUM(H10)</f>
        <v>0</v>
      </c>
      <c r="I9" s="117">
        <f t="shared" si="1"/>
        <v>0</v>
      </c>
      <c r="J9" s="106">
        <f t="shared" si="1"/>
        <v>3350000</v>
      </c>
      <c r="K9" s="94">
        <f t="shared" si="1"/>
        <v>0</v>
      </c>
      <c r="L9" s="67">
        <f t="shared" si="1"/>
        <v>398020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7">
        <f t="shared" si="1"/>
        <v>0</v>
      </c>
      <c r="Q9" s="67">
        <f t="shared" si="1"/>
        <v>0</v>
      </c>
      <c r="R9" s="67">
        <f t="shared" si="1"/>
        <v>0</v>
      </c>
      <c r="S9" s="67">
        <f t="shared" si="1"/>
        <v>0</v>
      </c>
      <c r="T9" s="67">
        <f t="shared" si="1"/>
        <v>0</v>
      </c>
      <c r="U9" s="67">
        <f t="shared" si="1"/>
        <v>0</v>
      </c>
      <c r="V9" s="117">
        <f t="shared" si="1"/>
        <v>0</v>
      </c>
      <c r="W9" s="106">
        <f t="shared" si="1"/>
        <v>398020</v>
      </c>
      <c r="X9" s="137">
        <f t="shared" si="1"/>
        <v>2951980</v>
      </c>
    </row>
    <row r="10" spans="1:24" ht="34.5" x14ac:dyDescent="0.25">
      <c r="A10" s="146" t="s">
        <v>36</v>
      </c>
      <c r="B10" s="147">
        <v>11</v>
      </c>
      <c r="C10" s="148">
        <v>435</v>
      </c>
      <c r="D10" s="148" t="s">
        <v>26</v>
      </c>
      <c r="E10" s="149"/>
      <c r="F10" s="150"/>
      <c r="G10" s="210">
        <v>3350000</v>
      </c>
      <c r="H10" s="152"/>
      <c r="I10" s="153"/>
      <c r="J10" s="151">
        <f>(G10+I10)-H10</f>
        <v>3350000</v>
      </c>
      <c r="K10" s="152"/>
      <c r="L10" s="154">
        <v>398020</v>
      </c>
      <c r="M10" s="155"/>
      <c r="N10" s="155"/>
      <c r="O10" s="155"/>
      <c r="P10" s="155"/>
      <c r="Q10" s="155"/>
      <c r="R10" s="155"/>
      <c r="S10" s="155"/>
      <c r="T10" s="155"/>
      <c r="U10" s="155"/>
      <c r="V10" s="156"/>
      <c r="W10" s="157">
        <f>SUM(K10:V10)</f>
        <v>398020</v>
      </c>
      <c r="X10" s="165">
        <f>J10-W10</f>
        <v>2951980</v>
      </c>
    </row>
    <row r="11" spans="1:24" ht="15.75" thickBot="1" x14ac:dyDescent="0.3">
      <c r="A11" s="13"/>
      <c r="B11" s="25"/>
      <c r="C11" s="26"/>
      <c r="D11" s="26"/>
      <c r="E11" s="27"/>
      <c r="F11" s="76"/>
      <c r="G11" s="196"/>
      <c r="H11" s="89"/>
      <c r="I11" s="113"/>
      <c r="J11" s="102"/>
      <c r="K11" s="12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43"/>
      <c r="X11" s="132"/>
    </row>
    <row r="12" spans="1:24" ht="26.25" thickBot="1" x14ac:dyDescent="0.3">
      <c r="A12" s="71" t="s">
        <v>37</v>
      </c>
      <c r="B12" s="60"/>
      <c r="C12" s="61"/>
      <c r="D12" s="61"/>
      <c r="E12" s="62"/>
      <c r="F12" s="79"/>
      <c r="G12" s="200">
        <f t="shared" ref="G12:X12" si="2">SUM(G13:G13)</f>
        <v>500000</v>
      </c>
      <c r="H12" s="92">
        <f t="shared" si="2"/>
        <v>0</v>
      </c>
      <c r="I12" s="116">
        <f t="shared" si="2"/>
        <v>0</v>
      </c>
      <c r="J12" s="104">
        <f t="shared" si="2"/>
        <v>500000</v>
      </c>
      <c r="K12" s="92">
        <f t="shared" si="2"/>
        <v>0</v>
      </c>
      <c r="L12" s="63">
        <f t="shared" si="2"/>
        <v>0</v>
      </c>
      <c r="M12" s="63">
        <f t="shared" si="2"/>
        <v>0</v>
      </c>
      <c r="N12" s="63">
        <f t="shared" si="2"/>
        <v>0</v>
      </c>
      <c r="O12" s="63">
        <f t="shared" si="2"/>
        <v>0</v>
      </c>
      <c r="P12" s="63">
        <f t="shared" si="2"/>
        <v>0</v>
      </c>
      <c r="Q12" s="63">
        <f t="shared" si="2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116">
        <f t="shared" si="2"/>
        <v>0</v>
      </c>
      <c r="W12" s="104">
        <f t="shared" si="2"/>
        <v>0</v>
      </c>
      <c r="X12" s="135">
        <f t="shared" si="2"/>
        <v>500000</v>
      </c>
    </row>
    <row r="13" spans="1:24" ht="23.25" x14ac:dyDescent="0.25">
      <c r="A13" s="146" t="s">
        <v>38</v>
      </c>
      <c r="B13" s="147">
        <v>11</v>
      </c>
      <c r="C13" s="148">
        <v>435</v>
      </c>
      <c r="D13" s="148" t="s">
        <v>26</v>
      </c>
      <c r="E13" s="149"/>
      <c r="F13" s="150"/>
      <c r="G13" s="210">
        <v>500000</v>
      </c>
      <c r="H13" s="152"/>
      <c r="I13" s="153"/>
      <c r="J13" s="151">
        <f>(G13+I13)-H13</f>
        <v>500000</v>
      </c>
      <c r="K13" s="152"/>
      <c r="L13" s="154"/>
      <c r="M13" s="155"/>
      <c r="N13" s="155"/>
      <c r="O13" s="155"/>
      <c r="P13" s="155"/>
      <c r="Q13" s="155"/>
      <c r="R13" s="155"/>
      <c r="S13" s="155"/>
      <c r="T13" s="155"/>
      <c r="U13" s="155"/>
      <c r="V13" s="156"/>
      <c r="W13" s="157">
        <f>SUM(K13:V13)</f>
        <v>0</v>
      </c>
      <c r="X13" s="165">
        <f>J13-W13</f>
        <v>500000</v>
      </c>
    </row>
    <row r="14" spans="1:24" ht="15.75" thickBot="1" x14ac:dyDescent="0.3">
      <c r="A14" s="28"/>
      <c r="B14" s="25"/>
      <c r="C14" s="26"/>
      <c r="D14" s="26"/>
      <c r="E14" s="27"/>
      <c r="F14" s="76"/>
      <c r="G14" s="196"/>
      <c r="H14" s="89"/>
      <c r="I14" s="113"/>
      <c r="J14" s="102"/>
      <c r="K14" s="12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43"/>
      <c r="X14" s="132"/>
    </row>
    <row r="15" spans="1:24" ht="26.25" thickBot="1" x14ac:dyDescent="0.3">
      <c r="A15" s="71" t="s">
        <v>39</v>
      </c>
      <c r="B15" s="60"/>
      <c r="C15" s="61"/>
      <c r="D15" s="61"/>
      <c r="E15" s="62"/>
      <c r="F15" s="79"/>
      <c r="G15" s="200">
        <f>SUM(G16)</f>
        <v>584700</v>
      </c>
      <c r="H15" s="92">
        <f t="shared" ref="H15:X15" si="3">SUM(H16)</f>
        <v>0</v>
      </c>
      <c r="I15" s="116">
        <f t="shared" si="3"/>
        <v>0</v>
      </c>
      <c r="J15" s="104">
        <f t="shared" si="3"/>
        <v>584700</v>
      </c>
      <c r="K15" s="92">
        <f t="shared" si="3"/>
        <v>0</v>
      </c>
      <c r="L15" s="63">
        <f>SUM(L16)</f>
        <v>0</v>
      </c>
      <c r="M15" s="63">
        <f t="shared" si="3"/>
        <v>0</v>
      </c>
      <c r="N15" s="63">
        <f t="shared" si="3"/>
        <v>0</v>
      </c>
      <c r="O15" s="63">
        <f t="shared" si="3"/>
        <v>0</v>
      </c>
      <c r="P15" s="63">
        <f t="shared" si="3"/>
        <v>0</v>
      </c>
      <c r="Q15" s="63">
        <f t="shared" si="3"/>
        <v>0</v>
      </c>
      <c r="R15" s="63">
        <f t="shared" si="3"/>
        <v>0</v>
      </c>
      <c r="S15" s="63">
        <f t="shared" si="3"/>
        <v>0</v>
      </c>
      <c r="T15" s="63">
        <f t="shared" si="3"/>
        <v>0</v>
      </c>
      <c r="U15" s="63">
        <f t="shared" si="3"/>
        <v>0</v>
      </c>
      <c r="V15" s="116">
        <f t="shared" si="3"/>
        <v>0</v>
      </c>
      <c r="W15" s="104">
        <f t="shared" si="3"/>
        <v>0</v>
      </c>
      <c r="X15" s="135">
        <f t="shared" si="3"/>
        <v>584700</v>
      </c>
    </row>
    <row r="16" spans="1:24" ht="23.25" x14ac:dyDescent="0.25">
      <c r="A16" s="146" t="s">
        <v>40</v>
      </c>
      <c r="B16" s="147">
        <v>11</v>
      </c>
      <c r="C16" s="148">
        <v>472</v>
      </c>
      <c r="D16" s="148" t="s">
        <v>26</v>
      </c>
      <c r="E16" s="149"/>
      <c r="F16" s="150"/>
      <c r="G16" s="210">
        <v>584700</v>
      </c>
      <c r="H16" s="152"/>
      <c r="I16" s="153"/>
      <c r="J16" s="151">
        <f>(G16+I16)-H16</f>
        <v>584700</v>
      </c>
      <c r="K16" s="209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6"/>
      <c r="W16" s="157">
        <f>SUM(K16:V16)</f>
        <v>0</v>
      </c>
      <c r="X16" s="165">
        <f>J16-W16</f>
        <v>584700</v>
      </c>
    </row>
    <row r="17" spans="1:24" ht="15.75" thickBot="1" x14ac:dyDescent="0.3">
      <c r="A17" s="13"/>
      <c r="B17" s="25"/>
      <c r="C17" s="26"/>
      <c r="D17" s="26"/>
      <c r="E17" s="27"/>
      <c r="F17" s="76"/>
      <c r="G17" s="196"/>
      <c r="H17" s="89"/>
      <c r="I17" s="113"/>
      <c r="J17" s="102"/>
      <c r="K17" s="12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43"/>
      <c r="X17" s="132"/>
    </row>
    <row r="18" spans="1:24" ht="26.25" thickBot="1" x14ac:dyDescent="0.3">
      <c r="A18" s="71" t="s">
        <v>34</v>
      </c>
      <c r="B18" s="60"/>
      <c r="C18" s="61"/>
      <c r="D18" s="61"/>
      <c r="E18" s="62"/>
      <c r="F18" s="79"/>
      <c r="G18" s="200">
        <f>SUM(G19)</f>
        <v>2000000</v>
      </c>
      <c r="H18" s="92">
        <f t="shared" ref="H18:X18" si="4">SUM(H19)</f>
        <v>0</v>
      </c>
      <c r="I18" s="116">
        <f t="shared" si="4"/>
        <v>0</v>
      </c>
      <c r="J18" s="104">
        <f t="shared" si="4"/>
        <v>2000000</v>
      </c>
      <c r="K18" s="92">
        <f t="shared" si="4"/>
        <v>0</v>
      </c>
      <c r="L18" s="63">
        <f t="shared" si="4"/>
        <v>400000</v>
      </c>
      <c r="M18" s="63">
        <f t="shared" si="4"/>
        <v>0</v>
      </c>
      <c r="N18" s="63">
        <f t="shared" si="4"/>
        <v>0</v>
      </c>
      <c r="O18" s="63">
        <f t="shared" si="4"/>
        <v>0</v>
      </c>
      <c r="P18" s="63">
        <f t="shared" si="4"/>
        <v>0</v>
      </c>
      <c r="Q18" s="63">
        <f t="shared" si="4"/>
        <v>0</v>
      </c>
      <c r="R18" s="63">
        <f t="shared" si="4"/>
        <v>0</v>
      </c>
      <c r="S18" s="63">
        <f t="shared" si="4"/>
        <v>0</v>
      </c>
      <c r="T18" s="63">
        <f t="shared" si="4"/>
        <v>0</v>
      </c>
      <c r="U18" s="63">
        <f t="shared" si="4"/>
        <v>0</v>
      </c>
      <c r="V18" s="116">
        <f t="shared" si="4"/>
        <v>0</v>
      </c>
      <c r="W18" s="104">
        <f t="shared" si="4"/>
        <v>400000</v>
      </c>
      <c r="X18" s="135">
        <f t="shared" si="4"/>
        <v>1600000</v>
      </c>
    </row>
    <row r="19" spans="1:24" ht="34.5" x14ac:dyDescent="0.25">
      <c r="A19" s="146" t="s">
        <v>35</v>
      </c>
      <c r="B19" s="147">
        <v>11</v>
      </c>
      <c r="C19" s="148">
        <v>472</v>
      </c>
      <c r="D19" s="148" t="s">
        <v>26</v>
      </c>
      <c r="E19" s="149"/>
      <c r="F19" s="150"/>
      <c r="G19" s="210">
        <v>2000000</v>
      </c>
      <c r="H19" s="152"/>
      <c r="I19" s="153"/>
      <c r="J19" s="151">
        <f>(G19+I19)-H19</f>
        <v>2000000</v>
      </c>
      <c r="K19" s="152"/>
      <c r="L19" s="154">
        <v>400000</v>
      </c>
      <c r="M19" s="155"/>
      <c r="N19" s="155"/>
      <c r="O19" s="155"/>
      <c r="P19" s="155"/>
      <c r="Q19" s="155"/>
      <c r="R19" s="155"/>
      <c r="S19" s="155"/>
      <c r="T19" s="221"/>
      <c r="U19" s="221"/>
      <c r="V19" s="156"/>
      <c r="W19" s="157">
        <f>SUM(K19:V19)</f>
        <v>400000</v>
      </c>
      <c r="X19" s="165">
        <f>J19-W19</f>
        <v>1600000</v>
      </c>
    </row>
    <row r="20" spans="1:24" ht="15.75" thickBot="1" x14ac:dyDescent="0.3">
      <c r="A20" s="44"/>
      <c r="B20" s="40"/>
      <c r="C20" s="41"/>
      <c r="D20" s="41"/>
      <c r="E20" s="42"/>
      <c r="F20" s="81"/>
      <c r="G20" s="203"/>
      <c r="H20" s="95"/>
      <c r="I20" s="118"/>
      <c r="J20" s="107"/>
      <c r="K20" s="125"/>
      <c r="L20" s="18"/>
      <c r="M20" s="18"/>
      <c r="N20" s="18"/>
      <c r="O20" s="18"/>
      <c r="P20" s="18"/>
      <c r="Q20" s="18"/>
      <c r="R20" s="18"/>
      <c r="S20" s="18"/>
      <c r="T20" s="24"/>
      <c r="U20" s="24"/>
      <c r="V20" s="45"/>
      <c r="W20" s="144"/>
      <c r="X20" s="138"/>
    </row>
    <row r="21" spans="1:24" ht="39" thickBot="1" x14ac:dyDescent="0.3">
      <c r="A21" s="71" t="s">
        <v>62</v>
      </c>
      <c r="B21" s="60"/>
      <c r="C21" s="61"/>
      <c r="D21" s="61"/>
      <c r="E21" s="62"/>
      <c r="F21" s="79"/>
      <c r="G21" s="200">
        <f>SUM(G22)</f>
        <v>4293007</v>
      </c>
      <c r="H21" s="92">
        <f t="shared" ref="H21:X21" si="5">SUM(H22)</f>
        <v>1893007</v>
      </c>
      <c r="I21" s="116">
        <f t="shared" si="5"/>
        <v>0</v>
      </c>
      <c r="J21" s="104">
        <f t="shared" si="5"/>
        <v>2400000</v>
      </c>
      <c r="K21" s="92">
        <f t="shared" si="5"/>
        <v>0</v>
      </c>
      <c r="L21" s="63">
        <f t="shared" si="5"/>
        <v>400000</v>
      </c>
      <c r="M21" s="63">
        <f t="shared" si="5"/>
        <v>0</v>
      </c>
      <c r="N21" s="63">
        <f t="shared" si="5"/>
        <v>0</v>
      </c>
      <c r="O21" s="63">
        <f t="shared" si="5"/>
        <v>0</v>
      </c>
      <c r="P21" s="63">
        <f t="shared" si="5"/>
        <v>0</v>
      </c>
      <c r="Q21" s="63">
        <f t="shared" si="5"/>
        <v>0</v>
      </c>
      <c r="R21" s="63">
        <f t="shared" si="5"/>
        <v>0</v>
      </c>
      <c r="S21" s="63">
        <f t="shared" si="5"/>
        <v>0</v>
      </c>
      <c r="T21" s="63">
        <f t="shared" si="5"/>
        <v>0</v>
      </c>
      <c r="U21" s="63">
        <f t="shared" si="5"/>
        <v>0</v>
      </c>
      <c r="V21" s="116">
        <f t="shared" si="5"/>
        <v>0</v>
      </c>
      <c r="W21" s="104">
        <f t="shared" si="5"/>
        <v>400000</v>
      </c>
      <c r="X21" s="135">
        <f t="shared" si="5"/>
        <v>2000000</v>
      </c>
    </row>
    <row r="22" spans="1:24" x14ac:dyDescent="0.25">
      <c r="A22" s="146" t="s">
        <v>44</v>
      </c>
      <c r="B22" s="147">
        <v>11</v>
      </c>
      <c r="C22" s="148">
        <v>473</v>
      </c>
      <c r="D22" s="148" t="s">
        <v>26</v>
      </c>
      <c r="E22" s="149"/>
      <c r="F22" s="150"/>
      <c r="G22" s="210">
        <v>4293007</v>
      </c>
      <c r="H22" s="152">
        <v>1893007</v>
      </c>
      <c r="I22" s="153"/>
      <c r="J22" s="151">
        <f>(G22+I22)-H22</f>
        <v>2400000</v>
      </c>
      <c r="K22" s="152"/>
      <c r="L22" s="154">
        <v>400000</v>
      </c>
      <c r="M22" s="155"/>
      <c r="N22" s="155"/>
      <c r="O22" s="155"/>
      <c r="P22" s="155"/>
      <c r="Q22" s="155"/>
      <c r="R22" s="155"/>
      <c r="S22" s="155"/>
      <c r="T22" s="221"/>
      <c r="U22" s="221"/>
      <c r="V22" s="156"/>
      <c r="W22" s="157">
        <f>SUM(K22:V22)</f>
        <v>400000</v>
      </c>
      <c r="X22" s="165">
        <f>J22-W22</f>
        <v>2000000</v>
      </c>
    </row>
    <row r="23" spans="1:24" ht="15.75" thickBot="1" x14ac:dyDescent="0.3">
      <c r="A23" s="226"/>
      <c r="B23" s="227"/>
      <c r="C23" s="228"/>
      <c r="D23" s="228"/>
      <c r="E23" s="229"/>
      <c r="F23" s="230"/>
      <c r="G23" s="231"/>
      <c r="H23" s="232"/>
      <c r="I23" s="233"/>
      <c r="J23" s="234"/>
      <c r="K23" s="235"/>
      <c r="L23" s="236"/>
      <c r="M23" s="236"/>
      <c r="N23" s="236"/>
      <c r="O23" s="236"/>
      <c r="P23" s="236"/>
      <c r="Q23" s="236"/>
      <c r="R23" s="236"/>
      <c r="S23" s="236"/>
      <c r="T23" s="237"/>
      <c r="U23" s="238"/>
      <c r="V23" s="239"/>
      <c r="W23" s="240"/>
      <c r="X23" s="241"/>
    </row>
    <row r="24" spans="1:24" ht="39.75" thickTop="1" thickBot="1" x14ac:dyDescent="0.3">
      <c r="A24" s="72" t="s">
        <v>63</v>
      </c>
      <c r="B24" s="223"/>
      <c r="C24" s="223"/>
      <c r="D24" s="223"/>
      <c r="E24" s="224"/>
      <c r="F24" s="225"/>
      <c r="G24" s="202">
        <f>SUM(G25)</f>
        <v>1858652</v>
      </c>
      <c r="H24" s="202">
        <f t="shared" ref="H24:X24" si="6">SUM(H25)</f>
        <v>0</v>
      </c>
      <c r="I24" s="202">
        <f t="shared" si="6"/>
        <v>0</v>
      </c>
      <c r="J24" s="202">
        <f t="shared" si="6"/>
        <v>1858652</v>
      </c>
      <c r="K24" s="202">
        <f t="shared" si="6"/>
        <v>0</v>
      </c>
      <c r="L24" s="202">
        <f t="shared" si="6"/>
        <v>0</v>
      </c>
      <c r="M24" s="202">
        <f t="shared" si="6"/>
        <v>0</v>
      </c>
      <c r="N24" s="202">
        <f t="shared" si="6"/>
        <v>0</v>
      </c>
      <c r="O24" s="202">
        <f t="shared" si="6"/>
        <v>0</v>
      </c>
      <c r="P24" s="202">
        <f t="shared" si="6"/>
        <v>0</v>
      </c>
      <c r="Q24" s="202">
        <f t="shared" si="6"/>
        <v>0</v>
      </c>
      <c r="R24" s="202">
        <f t="shared" si="6"/>
        <v>0</v>
      </c>
      <c r="S24" s="202">
        <f t="shared" si="6"/>
        <v>0</v>
      </c>
      <c r="T24" s="202">
        <f t="shared" si="6"/>
        <v>0</v>
      </c>
      <c r="U24" s="202">
        <f t="shared" si="6"/>
        <v>0</v>
      </c>
      <c r="V24" s="202">
        <f t="shared" si="6"/>
        <v>0</v>
      </c>
      <c r="W24" s="202">
        <f t="shared" si="6"/>
        <v>0</v>
      </c>
      <c r="X24" s="202">
        <f t="shared" si="6"/>
        <v>1858652</v>
      </c>
    </row>
    <row r="25" spans="1:24" ht="23.25" x14ac:dyDescent="0.25">
      <c r="A25" s="146" t="s">
        <v>33</v>
      </c>
      <c r="B25" s="147">
        <v>21</v>
      </c>
      <c r="C25" s="148">
        <v>431</v>
      </c>
      <c r="D25" s="148" t="s">
        <v>26</v>
      </c>
      <c r="E25" s="149"/>
      <c r="F25" s="150"/>
      <c r="G25" s="210">
        <v>1858652</v>
      </c>
      <c r="H25" s="152"/>
      <c r="I25" s="153"/>
      <c r="J25" s="151">
        <f>(G25+I25)-H25</f>
        <v>1858652</v>
      </c>
      <c r="K25" s="209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6"/>
      <c r="W25" s="157">
        <f>SUM(K25:V25)</f>
        <v>0</v>
      </c>
      <c r="X25" s="165">
        <f>J25-W25</f>
        <v>1858652</v>
      </c>
    </row>
    <row r="26" spans="1:24" ht="6" customHeight="1" x14ac:dyDescent="0.25">
      <c r="A26" s="293"/>
      <c r="B26" s="242"/>
      <c r="C26" s="243"/>
      <c r="D26" s="243"/>
      <c r="E26" s="244"/>
      <c r="F26" s="245"/>
      <c r="G26" s="246"/>
      <c r="H26" s="247"/>
      <c r="I26" s="248"/>
      <c r="J26" s="249"/>
      <c r="K26" s="273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3"/>
      <c r="W26" s="254"/>
      <c r="X26" s="255"/>
    </row>
    <row r="27" spans="1:24" ht="15.75" thickBot="1" x14ac:dyDescent="0.3">
      <c r="A27" s="295"/>
      <c r="B27" s="25"/>
      <c r="C27" s="26"/>
      <c r="D27" s="26"/>
      <c r="E27" s="27"/>
      <c r="F27" s="76"/>
      <c r="G27" s="204"/>
      <c r="H27" s="89"/>
      <c r="I27" s="113"/>
      <c r="J27" s="102"/>
      <c r="K27" s="12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43"/>
      <c r="X27" s="132"/>
    </row>
    <row r="28" spans="1:24" ht="30.75" customHeight="1" thickBot="1" x14ac:dyDescent="0.3">
      <c r="A28" s="71" t="s">
        <v>72</v>
      </c>
      <c r="B28" s="60"/>
      <c r="C28" s="60"/>
      <c r="D28" s="61"/>
      <c r="E28" s="62"/>
      <c r="F28" s="82"/>
      <c r="G28" s="200">
        <f>SUM(G29+G31)</f>
        <v>3322000</v>
      </c>
      <c r="H28" s="200">
        <f t="shared" ref="H28:X28" si="7">SUM(H29+H31)</f>
        <v>0</v>
      </c>
      <c r="I28" s="200">
        <f t="shared" si="7"/>
        <v>150000</v>
      </c>
      <c r="J28" s="200">
        <f t="shared" si="7"/>
        <v>3472000</v>
      </c>
      <c r="K28" s="200">
        <f t="shared" si="7"/>
        <v>0</v>
      </c>
      <c r="L28" s="200">
        <f>720000</f>
        <v>720000</v>
      </c>
      <c r="M28" s="200">
        <f t="shared" si="7"/>
        <v>0</v>
      </c>
      <c r="N28" s="200">
        <f t="shared" si="7"/>
        <v>0</v>
      </c>
      <c r="O28" s="200">
        <f t="shared" si="7"/>
        <v>0</v>
      </c>
      <c r="P28" s="200">
        <f t="shared" si="7"/>
        <v>0</v>
      </c>
      <c r="Q28" s="200">
        <f t="shared" si="7"/>
        <v>0</v>
      </c>
      <c r="R28" s="200">
        <f t="shared" si="7"/>
        <v>0</v>
      </c>
      <c r="S28" s="200">
        <f t="shared" si="7"/>
        <v>0</v>
      </c>
      <c r="T28" s="200">
        <f t="shared" si="7"/>
        <v>0</v>
      </c>
      <c r="U28" s="200">
        <f t="shared" si="7"/>
        <v>0</v>
      </c>
      <c r="V28" s="200">
        <f t="shared" si="7"/>
        <v>0</v>
      </c>
      <c r="W28" s="200">
        <f t="shared" si="7"/>
        <v>0</v>
      </c>
      <c r="X28" s="200">
        <f t="shared" si="7"/>
        <v>3472000</v>
      </c>
    </row>
    <row r="29" spans="1:24" ht="68.25" x14ac:dyDescent="0.25">
      <c r="A29" s="146" t="s">
        <v>45</v>
      </c>
      <c r="B29" s="147">
        <v>21</v>
      </c>
      <c r="C29" s="148">
        <v>472</v>
      </c>
      <c r="D29" s="148" t="s">
        <v>26</v>
      </c>
      <c r="E29" s="149"/>
      <c r="F29" s="150"/>
      <c r="G29" s="210">
        <v>3322000</v>
      </c>
      <c r="H29" s="170"/>
      <c r="I29" s="211"/>
      <c r="J29" s="151">
        <f>(G29+I29)-H29</f>
        <v>3322000</v>
      </c>
      <c r="K29" s="170"/>
      <c r="L29" s="277" t="s">
        <v>82</v>
      </c>
      <c r="M29" s="172"/>
      <c r="N29" s="172"/>
      <c r="O29" s="172"/>
      <c r="P29" s="172"/>
      <c r="Q29" s="172"/>
      <c r="R29" s="172"/>
      <c r="S29" s="172"/>
      <c r="T29" s="172"/>
      <c r="U29" s="172"/>
      <c r="V29" s="212"/>
      <c r="W29" s="157">
        <f>SUM(K29:V29)</f>
        <v>0</v>
      </c>
      <c r="X29" s="165">
        <f>J29-W29</f>
        <v>3322000</v>
      </c>
    </row>
    <row r="30" spans="1:24" ht="6.75" customHeight="1" x14ac:dyDescent="0.25">
      <c r="A30" s="293"/>
      <c r="B30" s="242"/>
      <c r="C30" s="243"/>
      <c r="D30" s="243"/>
      <c r="E30" s="244"/>
      <c r="F30" s="245"/>
      <c r="G30" s="246"/>
      <c r="H30" s="247"/>
      <c r="I30" s="248"/>
      <c r="J30" s="249"/>
      <c r="K30" s="273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3"/>
      <c r="W30" s="254"/>
      <c r="X30" s="255"/>
    </row>
    <row r="31" spans="1:24" ht="24" customHeight="1" x14ac:dyDescent="0.25">
      <c r="A31" s="293"/>
      <c r="B31" s="213">
        <v>11</v>
      </c>
      <c r="C31" s="214">
        <v>472</v>
      </c>
      <c r="D31" s="214" t="s">
        <v>26</v>
      </c>
      <c r="E31" s="215"/>
      <c r="F31" s="216"/>
      <c r="G31" s="217"/>
      <c r="H31" s="177"/>
      <c r="I31" s="178">
        <v>150000</v>
      </c>
      <c r="J31" s="179">
        <f>(G31+I31)-H31</f>
        <v>150000</v>
      </c>
      <c r="K31" s="218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4"/>
      <c r="W31" s="219"/>
      <c r="X31" s="220">
        <f>J31-W31</f>
        <v>150000</v>
      </c>
    </row>
    <row r="32" spans="1:24" ht="27" customHeight="1" thickBot="1" x14ac:dyDescent="0.3">
      <c r="A32" s="295"/>
      <c r="B32" s="25"/>
      <c r="C32" s="26"/>
      <c r="D32" s="26"/>
      <c r="E32" s="27"/>
      <c r="F32" s="76"/>
      <c r="G32" s="204"/>
      <c r="H32" s="89"/>
      <c r="I32" s="113"/>
      <c r="J32" s="102"/>
      <c r="K32" s="12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43"/>
      <c r="X32" s="132"/>
    </row>
    <row r="33" spans="1:24" ht="26.25" thickBot="1" x14ac:dyDescent="0.3">
      <c r="A33" s="71" t="s">
        <v>64</v>
      </c>
      <c r="B33" s="60"/>
      <c r="C33" s="60"/>
      <c r="D33" s="61"/>
      <c r="E33" s="62"/>
      <c r="F33" s="82"/>
      <c r="G33" s="200">
        <f>SUM(G34+G36)</f>
        <v>7053560</v>
      </c>
      <c r="H33" s="200">
        <f t="shared" ref="H33:X33" si="8">SUM(H34+H36)</f>
        <v>0</v>
      </c>
      <c r="I33" s="200">
        <f t="shared" si="8"/>
        <v>725000</v>
      </c>
      <c r="J33" s="200">
        <f t="shared" si="8"/>
        <v>7778560</v>
      </c>
      <c r="K33" s="200">
        <f t="shared" si="8"/>
        <v>0</v>
      </c>
      <c r="L33" s="200">
        <f>969078.06+551355.7+1181476.5</f>
        <v>2701910.26</v>
      </c>
      <c r="M33" s="200">
        <f t="shared" si="8"/>
        <v>0</v>
      </c>
      <c r="N33" s="200">
        <f t="shared" si="8"/>
        <v>0</v>
      </c>
      <c r="O33" s="200">
        <f t="shared" si="8"/>
        <v>0</v>
      </c>
      <c r="P33" s="200">
        <f t="shared" si="8"/>
        <v>0</v>
      </c>
      <c r="Q33" s="200">
        <f t="shared" si="8"/>
        <v>0</v>
      </c>
      <c r="R33" s="200">
        <f t="shared" si="8"/>
        <v>0</v>
      </c>
      <c r="S33" s="200">
        <f t="shared" si="8"/>
        <v>0</v>
      </c>
      <c r="T33" s="200">
        <f t="shared" si="8"/>
        <v>0</v>
      </c>
      <c r="U33" s="200">
        <f t="shared" si="8"/>
        <v>0</v>
      </c>
      <c r="V33" s="200">
        <f t="shared" si="8"/>
        <v>0</v>
      </c>
      <c r="W33" s="200">
        <f t="shared" si="8"/>
        <v>0</v>
      </c>
      <c r="X33" s="200">
        <f t="shared" si="8"/>
        <v>7778560</v>
      </c>
    </row>
    <row r="34" spans="1:24" ht="23.25" x14ac:dyDescent="0.25">
      <c r="A34" s="146" t="s">
        <v>56</v>
      </c>
      <c r="B34" s="147">
        <v>11</v>
      </c>
      <c r="C34" s="148">
        <v>472</v>
      </c>
      <c r="D34" s="148" t="s">
        <v>26</v>
      </c>
      <c r="E34" s="149"/>
      <c r="F34" s="150"/>
      <c r="G34" s="210">
        <v>5053560</v>
      </c>
      <c r="H34" s="170"/>
      <c r="I34" s="211">
        <v>725000</v>
      </c>
      <c r="J34" s="151">
        <f>(G34+I34)-H34</f>
        <v>5778560</v>
      </c>
      <c r="K34" s="170"/>
      <c r="L34" s="277" t="s">
        <v>83</v>
      </c>
      <c r="M34" s="172"/>
      <c r="N34" s="172"/>
      <c r="O34" s="172"/>
      <c r="P34" s="172"/>
      <c r="Q34" s="172"/>
      <c r="R34" s="172"/>
      <c r="S34" s="172"/>
      <c r="T34" s="172"/>
      <c r="U34" s="172"/>
      <c r="V34" s="212"/>
      <c r="W34" s="157">
        <f>SUM(K34:V34)</f>
        <v>0</v>
      </c>
      <c r="X34" s="165">
        <f>J34-W34</f>
        <v>5778560</v>
      </c>
    </row>
    <row r="35" spans="1:24" ht="7.5" customHeight="1" x14ac:dyDescent="0.25">
      <c r="A35" s="28"/>
      <c r="B35" s="242"/>
      <c r="C35" s="243"/>
      <c r="D35" s="243"/>
      <c r="E35" s="244"/>
      <c r="F35" s="245"/>
      <c r="G35" s="246"/>
      <c r="H35" s="247"/>
      <c r="I35" s="248"/>
      <c r="J35" s="249"/>
      <c r="K35" s="273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3"/>
      <c r="W35" s="254"/>
      <c r="X35" s="255"/>
    </row>
    <row r="36" spans="1:24" ht="23.25" x14ac:dyDescent="0.25">
      <c r="A36" s="13"/>
      <c r="B36" s="213">
        <v>21</v>
      </c>
      <c r="C36" s="214">
        <v>472</v>
      </c>
      <c r="D36" s="214" t="s">
        <v>26</v>
      </c>
      <c r="E36" s="215"/>
      <c r="F36" s="216"/>
      <c r="G36" s="217">
        <v>2000000</v>
      </c>
      <c r="H36" s="177"/>
      <c r="I36" s="178"/>
      <c r="J36" s="179">
        <f>(G36+I36)-H36</f>
        <v>2000000</v>
      </c>
      <c r="K36" s="218"/>
      <c r="L36" s="279" t="s">
        <v>79</v>
      </c>
      <c r="M36" s="183"/>
      <c r="N36" s="183"/>
      <c r="O36" s="183"/>
      <c r="P36" s="183"/>
      <c r="Q36" s="183"/>
      <c r="R36" s="183"/>
      <c r="S36" s="183"/>
      <c r="T36" s="183"/>
      <c r="U36" s="183"/>
      <c r="V36" s="184"/>
      <c r="W36" s="219"/>
      <c r="X36" s="220">
        <f>J36-W36</f>
        <v>2000000</v>
      </c>
    </row>
    <row r="37" spans="1:24" ht="24" thickBot="1" x14ac:dyDescent="0.3">
      <c r="A37" s="13"/>
      <c r="B37" s="25"/>
      <c r="C37" s="26"/>
      <c r="D37" s="26"/>
      <c r="E37" s="27"/>
      <c r="F37" s="76"/>
      <c r="G37" s="204"/>
      <c r="H37" s="89"/>
      <c r="I37" s="113"/>
      <c r="J37" s="102"/>
      <c r="K37" s="122"/>
      <c r="L37" s="278" t="s">
        <v>80</v>
      </c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143"/>
      <c r="X37" s="132"/>
    </row>
    <row r="38" spans="1:24" ht="39" thickBot="1" x14ac:dyDescent="0.3">
      <c r="A38" s="71" t="s">
        <v>67</v>
      </c>
      <c r="B38" s="60"/>
      <c r="C38" s="60"/>
      <c r="D38" s="61"/>
      <c r="E38" s="62"/>
      <c r="F38" s="82"/>
      <c r="G38" s="200">
        <f>SUM(G39)</f>
        <v>0</v>
      </c>
      <c r="H38" s="92">
        <f t="shared" ref="H38:X38" si="9">SUM(H39)</f>
        <v>0</v>
      </c>
      <c r="I38" s="116">
        <f t="shared" si="9"/>
        <v>0</v>
      </c>
      <c r="J38" s="104">
        <f t="shared" si="9"/>
        <v>0</v>
      </c>
      <c r="K38" s="92">
        <f t="shared" si="9"/>
        <v>0</v>
      </c>
      <c r="L38" s="63">
        <f t="shared" si="9"/>
        <v>0</v>
      </c>
      <c r="M38" s="63">
        <f t="shared" si="9"/>
        <v>0</v>
      </c>
      <c r="N38" s="63">
        <f t="shared" si="9"/>
        <v>0</v>
      </c>
      <c r="O38" s="63">
        <f t="shared" si="9"/>
        <v>0</v>
      </c>
      <c r="P38" s="63">
        <f t="shared" si="9"/>
        <v>0</v>
      </c>
      <c r="Q38" s="63">
        <f t="shared" si="9"/>
        <v>0</v>
      </c>
      <c r="R38" s="63">
        <f t="shared" si="9"/>
        <v>0</v>
      </c>
      <c r="S38" s="63">
        <f t="shared" si="9"/>
        <v>0</v>
      </c>
      <c r="T38" s="63">
        <f t="shared" si="9"/>
        <v>0</v>
      </c>
      <c r="U38" s="63">
        <f t="shared" si="9"/>
        <v>0</v>
      </c>
      <c r="V38" s="116">
        <f t="shared" si="9"/>
        <v>0</v>
      </c>
      <c r="W38" s="104">
        <f t="shared" si="9"/>
        <v>0</v>
      </c>
      <c r="X38" s="135">
        <f t="shared" si="9"/>
        <v>0</v>
      </c>
    </row>
    <row r="39" spans="1:24" ht="23.25" x14ac:dyDescent="0.25">
      <c r="A39" s="146" t="s">
        <v>55</v>
      </c>
      <c r="B39" s="147">
        <v>21</v>
      </c>
      <c r="C39" s="148">
        <v>472</v>
      </c>
      <c r="D39" s="148" t="s">
        <v>26</v>
      </c>
      <c r="E39" s="149"/>
      <c r="F39" s="150"/>
      <c r="G39" s="210">
        <v>0</v>
      </c>
      <c r="H39" s="170"/>
      <c r="I39" s="211"/>
      <c r="J39" s="151">
        <f>(G39+I39)-H39</f>
        <v>0</v>
      </c>
      <c r="K39" s="170"/>
      <c r="L39" s="171"/>
      <c r="M39" s="172"/>
      <c r="N39" s="172"/>
      <c r="O39" s="172"/>
      <c r="P39" s="172"/>
      <c r="Q39" s="172"/>
      <c r="R39" s="172"/>
      <c r="S39" s="172"/>
      <c r="T39" s="172"/>
      <c r="U39" s="172"/>
      <c r="V39" s="212"/>
      <c r="W39" s="157">
        <f>SUM(K39:V39)</f>
        <v>0</v>
      </c>
      <c r="X39" s="165">
        <f>J39-W39</f>
        <v>0</v>
      </c>
    </row>
    <row r="40" spans="1:24" ht="15.75" thickBot="1" x14ac:dyDescent="0.3">
      <c r="A40" s="13"/>
      <c r="B40" s="25"/>
      <c r="C40" s="26"/>
      <c r="D40" s="26"/>
      <c r="E40" s="27"/>
      <c r="F40" s="76"/>
      <c r="G40" s="205"/>
      <c r="H40" s="96"/>
      <c r="I40" s="119"/>
      <c r="J40" s="108"/>
      <c r="K40" s="122" t="s">
        <v>46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43"/>
      <c r="X40" s="132"/>
    </row>
    <row r="41" spans="1:24" ht="39" thickBot="1" x14ac:dyDescent="0.3">
      <c r="A41" s="71" t="s">
        <v>84</v>
      </c>
      <c r="B41" s="60"/>
      <c r="C41" s="60"/>
      <c r="D41" s="61"/>
      <c r="E41" s="62"/>
      <c r="F41" s="82"/>
      <c r="G41" s="200">
        <f>SUM(G42)</f>
        <v>0</v>
      </c>
      <c r="H41" s="92">
        <f t="shared" ref="H41:X41" si="10">SUM(H42)</f>
        <v>0</v>
      </c>
      <c r="I41" s="116">
        <f t="shared" si="10"/>
        <v>2072551</v>
      </c>
      <c r="J41" s="104">
        <f t="shared" si="10"/>
        <v>2072551</v>
      </c>
      <c r="K41" s="92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0"/>
        <v>0</v>
      </c>
      <c r="S41" s="63">
        <f t="shared" si="10"/>
        <v>0</v>
      </c>
      <c r="T41" s="63">
        <f t="shared" si="10"/>
        <v>0</v>
      </c>
      <c r="U41" s="63">
        <f t="shared" si="10"/>
        <v>0</v>
      </c>
      <c r="V41" s="116">
        <f t="shared" si="10"/>
        <v>0</v>
      </c>
      <c r="W41" s="104">
        <f t="shared" si="10"/>
        <v>0</v>
      </c>
      <c r="X41" s="135">
        <f t="shared" si="10"/>
        <v>2072551</v>
      </c>
    </row>
    <row r="42" spans="1:24" ht="23.25" x14ac:dyDescent="0.25">
      <c r="A42" s="146" t="s">
        <v>54</v>
      </c>
      <c r="B42" s="147">
        <v>11</v>
      </c>
      <c r="C42" s="148">
        <v>473</v>
      </c>
      <c r="D42" s="148" t="s">
        <v>26</v>
      </c>
      <c r="E42" s="149"/>
      <c r="F42" s="150"/>
      <c r="G42" s="210">
        <v>0</v>
      </c>
      <c r="H42" s="170"/>
      <c r="I42" s="211">
        <v>2072551</v>
      </c>
      <c r="J42" s="151">
        <f>(G42+I42)-H42</f>
        <v>2072551</v>
      </c>
      <c r="K42" s="170"/>
      <c r="L42" s="171"/>
      <c r="M42" s="172"/>
      <c r="N42" s="172"/>
      <c r="O42" s="172"/>
      <c r="P42" s="172"/>
      <c r="Q42" s="172"/>
      <c r="R42" s="172"/>
      <c r="S42" s="172"/>
      <c r="T42" s="172"/>
      <c r="U42" s="172"/>
      <c r="V42" s="212"/>
      <c r="W42" s="157">
        <f>SUM(K42:V42)</f>
        <v>0</v>
      </c>
      <c r="X42" s="165">
        <f>J42-W42</f>
        <v>2072551</v>
      </c>
    </row>
    <row r="43" spans="1:24" ht="15.75" thickBot="1" x14ac:dyDescent="0.3">
      <c r="A43" s="13"/>
      <c r="B43" s="25"/>
      <c r="C43" s="26"/>
      <c r="D43" s="26"/>
      <c r="E43" s="27"/>
      <c r="F43" s="76"/>
      <c r="G43" s="205"/>
      <c r="H43" s="96"/>
      <c r="I43" s="119"/>
      <c r="J43" s="108"/>
      <c r="K43" s="122" t="s">
        <v>46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43"/>
      <c r="X43" s="132"/>
    </row>
    <row r="44" spans="1:24" ht="26.25" thickBot="1" x14ac:dyDescent="0.3">
      <c r="A44" s="71" t="s">
        <v>75</v>
      </c>
      <c r="B44" s="60"/>
      <c r="C44" s="60"/>
      <c r="D44" s="61"/>
      <c r="E44" s="62"/>
      <c r="F44" s="82"/>
      <c r="G44" s="200">
        <f>SUM(G45)</f>
        <v>0</v>
      </c>
      <c r="H44" s="92">
        <f t="shared" ref="H44:X44" si="11">SUM(H45)</f>
        <v>0</v>
      </c>
      <c r="I44" s="116">
        <f t="shared" si="11"/>
        <v>1645456</v>
      </c>
      <c r="J44" s="104">
        <f t="shared" si="11"/>
        <v>1645456</v>
      </c>
      <c r="K44" s="92">
        <f t="shared" si="11"/>
        <v>0</v>
      </c>
      <c r="L44" s="63">
        <f t="shared" si="11"/>
        <v>0</v>
      </c>
      <c r="M44" s="63">
        <f t="shared" si="11"/>
        <v>0</v>
      </c>
      <c r="N44" s="63">
        <f t="shared" si="11"/>
        <v>0</v>
      </c>
      <c r="O44" s="63">
        <f t="shared" si="11"/>
        <v>0</v>
      </c>
      <c r="P44" s="63">
        <f t="shared" si="11"/>
        <v>0</v>
      </c>
      <c r="Q44" s="63">
        <f t="shared" si="11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116">
        <f t="shared" si="11"/>
        <v>0</v>
      </c>
      <c r="W44" s="104">
        <f t="shared" si="11"/>
        <v>0</v>
      </c>
      <c r="X44" s="135">
        <f t="shared" si="11"/>
        <v>1645456</v>
      </c>
    </row>
    <row r="45" spans="1:24" ht="23.25" x14ac:dyDescent="0.25">
      <c r="A45" s="146" t="s">
        <v>54</v>
      </c>
      <c r="B45" s="147">
        <v>11</v>
      </c>
      <c r="C45" s="148">
        <v>472</v>
      </c>
      <c r="D45" s="148" t="s">
        <v>26</v>
      </c>
      <c r="E45" s="149"/>
      <c r="F45" s="150"/>
      <c r="G45" s="210">
        <v>0</v>
      </c>
      <c r="H45" s="170"/>
      <c r="I45" s="211">
        <v>1645456</v>
      </c>
      <c r="J45" s="151">
        <f>(G45+I45)-H45</f>
        <v>1645456</v>
      </c>
      <c r="K45" s="170"/>
      <c r="L45" s="171"/>
      <c r="M45" s="172"/>
      <c r="N45" s="172"/>
      <c r="O45" s="172"/>
      <c r="P45" s="172"/>
      <c r="Q45" s="172"/>
      <c r="R45" s="172"/>
      <c r="S45" s="172"/>
      <c r="T45" s="172"/>
      <c r="U45" s="172"/>
      <c r="V45" s="212"/>
      <c r="W45" s="157">
        <f>SUM(K45:V45)</f>
        <v>0</v>
      </c>
      <c r="X45" s="165">
        <f>J45-W45</f>
        <v>1645456</v>
      </c>
    </row>
    <row r="46" spans="1:24" ht="15.75" thickBot="1" x14ac:dyDescent="0.3">
      <c r="A46" s="13"/>
      <c r="B46" s="25"/>
      <c r="C46" s="26"/>
      <c r="D46" s="26"/>
      <c r="E46" s="27"/>
      <c r="F46" s="76"/>
      <c r="G46" s="205"/>
      <c r="H46" s="96"/>
      <c r="I46" s="119"/>
      <c r="J46" s="108"/>
      <c r="K46" s="122" t="s">
        <v>46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43"/>
      <c r="X46" s="132"/>
    </row>
    <row r="47" spans="1:24" ht="54" customHeight="1" thickBot="1" x14ac:dyDescent="0.3">
      <c r="A47" s="71" t="s">
        <v>65</v>
      </c>
      <c r="B47" s="60"/>
      <c r="C47" s="60"/>
      <c r="D47" s="61"/>
      <c r="E47" s="62"/>
      <c r="F47" s="82"/>
      <c r="G47" s="200">
        <f>SUM(G48)</f>
        <v>0</v>
      </c>
      <c r="H47" s="92">
        <f t="shared" ref="H47:X47" si="12">SUM(H48)</f>
        <v>0</v>
      </c>
      <c r="I47" s="116">
        <f t="shared" si="12"/>
        <v>0</v>
      </c>
      <c r="J47" s="104">
        <f t="shared" si="12"/>
        <v>0</v>
      </c>
      <c r="K47" s="92">
        <f t="shared" si="12"/>
        <v>0</v>
      </c>
      <c r="L47" s="63">
        <f t="shared" si="12"/>
        <v>0</v>
      </c>
      <c r="M47" s="63">
        <f t="shared" si="12"/>
        <v>0</v>
      </c>
      <c r="N47" s="63">
        <f t="shared" si="12"/>
        <v>0</v>
      </c>
      <c r="O47" s="63">
        <f t="shared" si="12"/>
        <v>0</v>
      </c>
      <c r="P47" s="63">
        <f t="shared" si="12"/>
        <v>0</v>
      </c>
      <c r="Q47" s="63">
        <f t="shared" si="12"/>
        <v>0</v>
      </c>
      <c r="R47" s="63">
        <f t="shared" si="12"/>
        <v>0</v>
      </c>
      <c r="S47" s="63">
        <f t="shared" si="12"/>
        <v>0</v>
      </c>
      <c r="T47" s="63">
        <f t="shared" si="12"/>
        <v>0</v>
      </c>
      <c r="U47" s="63">
        <f t="shared" si="12"/>
        <v>0</v>
      </c>
      <c r="V47" s="116">
        <f t="shared" si="12"/>
        <v>0</v>
      </c>
      <c r="W47" s="104">
        <f t="shared" si="12"/>
        <v>0</v>
      </c>
      <c r="X47" s="135">
        <f t="shared" si="12"/>
        <v>0</v>
      </c>
    </row>
    <row r="48" spans="1:24" ht="32.25" customHeight="1" x14ac:dyDescent="0.25">
      <c r="A48" s="146" t="s">
        <v>53</v>
      </c>
      <c r="B48" s="147">
        <v>21</v>
      </c>
      <c r="C48" s="148">
        <v>472</v>
      </c>
      <c r="D48" s="148" t="s">
        <v>26</v>
      </c>
      <c r="E48" s="149"/>
      <c r="F48" s="150"/>
      <c r="G48" s="210">
        <v>0</v>
      </c>
      <c r="H48" s="170"/>
      <c r="I48" s="211"/>
      <c r="J48" s="151">
        <f>(G48+I48)-H48</f>
        <v>0</v>
      </c>
      <c r="K48" s="170"/>
      <c r="L48" s="171"/>
      <c r="M48" s="172"/>
      <c r="N48" s="172"/>
      <c r="O48" s="172"/>
      <c r="P48" s="172"/>
      <c r="Q48" s="172"/>
      <c r="R48" s="172"/>
      <c r="S48" s="172"/>
      <c r="T48" s="172"/>
      <c r="U48" s="172"/>
      <c r="V48" s="212"/>
      <c r="W48" s="157">
        <f>SUM(K48:V48)</f>
        <v>0</v>
      </c>
      <c r="X48" s="165">
        <f>J48-W48</f>
        <v>0</v>
      </c>
    </row>
    <row r="49" spans="1:24" ht="15.75" thickBot="1" x14ac:dyDescent="0.3">
      <c r="A49" s="13"/>
      <c r="B49" s="25"/>
      <c r="C49" s="26"/>
      <c r="D49" s="26"/>
      <c r="E49" s="27"/>
      <c r="F49" s="76"/>
      <c r="G49" s="205"/>
      <c r="H49" s="96"/>
      <c r="I49" s="119"/>
      <c r="J49" s="108"/>
      <c r="K49" s="122" t="s">
        <v>46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2"/>
      <c r="W49" s="143"/>
      <c r="X49" s="132"/>
    </row>
    <row r="50" spans="1:24" ht="28.5" thickTop="1" thickBot="1" x14ac:dyDescent="0.35">
      <c r="A50" s="48" t="s">
        <v>59</v>
      </c>
      <c r="B50" s="280" t="s">
        <v>24</v>
      </c>
      <c r="C50" s="281"/>
      <c r="D50" s="281"/>
      <c r="E50" s="281"/>
      <c r="F50" s="282"/>
      <c r="G50" s="201">
        <f>SUM(G52:G52)</f>
        <v>3000000</v>
      </c>
      <c r="H50" s="93">
        <f>SUM(H52:H52)</f>
        <v>0</v>
      </c>
      <c r="I50" s="51">
        <f>SUM(I52:I52)</f>
        <v>0</v>
      </c>
      <c r="J50" s="105">
        <f>SUM(J52:J52)</f>
        <v>3000000</v>
      </c>
      <c r="K50" s="93">
        <f t="shared" ref="K50:X50" si="13">SUM(K52:K52)</f>
        <v>0</v>
      </c>
      <c r="L50" s="50">
        <f t="shared" si="13"/>
        <v>0</v>
      </c>
      <c r="M50" s="50">
        <f t="shared" si="13"/>
        <v>0</v>
      </c>
      <c r="N50" s="50">
        <f t="shared" si="13"/>
        <v>0</v>
      </c>
      <c r="O50" s="50">
        <f t="shared" si="13"/>
        <v>0</v>
      </c>
      <c r="P50" s="50">
        <f t="shared" si="13"/>
        <v>0</v>
      </c>
      <c r="Q50" s="50">
        <f t="shared" si="13"/>
        <v>0</v>
      </c>
      <c r="R50" s="50">
        <f t="shared" si="13"/>
        <v>0</v>
      </c>
      <c r="S50" s="50">
        <f t="shared" si="13"/>
        <v>0</v>
      </c>
      <c r="T50" s="50">
        <f t="shared" si="13"/>
        <v>0</v>
      </c>
      <c r="U50" s="50">
        <f t="shared" si="13"/>
        <v>0</v>
      </c>
      <c r="V50" s="51">
        <f t="shared" si="13"/>
        <v>0</v>
      </c>
      <c r="W50" s="105">
        <f>SUM(W52:W52)</f>
        <v>0</v>
      </c>
      <c r="X50" s="136">
        <f t="shared" si="13"/>
        <v>3000000</v>
      </c>
    </row>
    <row r="51" spans="1:24" ht="27" thickTop="1" thickBot="1" x14ac:dyDescent="0.35">
      <c r="A51" s="70" t="s">
        <v>49</v>
      </c>
      <c r="B51" s="68"/>
      <c r="C51" s="68"/>
      <c r="D51" s="68"/>
      <c r="E51" s="68"/>
      <c r="F51" s="83"/>
      <c r="G51" s="206">
        <f>SUM(G52)</f>
        <v>3000000</v>
      </c>
      <c r="H51" s="97">
        <f t="shared" ref="H51:X51" si="14">SUM(H52)</f>
        <v>0</v>
      </c>
      <c r="I51" s="120">
        <f t="shared" si="14"/>
        <v>0</v>
      </c>
      <c r="J51" s="109">
        <f t="shared" si="14"/>
        <v>3000000</v>
      </c>
      <c r="K51" s="97">
        <f t="shared" si="14"/>
        <v>0</v>
      </c>
      <c r="L51" s="69">
        <f t="shared" si="14"/>
        <v>0</v>
      </c>
      <c r="M51" s="69">
        <f t="shared" si="14"/>
        <v>0</v>
      </c>
      <c r="N51" s="69">
        <f t="shared" si="14"/>
        <v>0</v>
      </c>
      <c r="O51" s="69">
        <f t="shared" si="14"/>
        <v>0</v>
      </c>
      <c r="P51" s="69">
        <f t="shared" si="14"/>
        <v>0</v>
      </c>
      <c r="Q51" s="69">
        <f t="shared" si="14"/>
        <v>0</v>
      </c>
      <c r="R51" s="69">
        <f t="shared" si="14"/>
        <v>0</v>
      </c>
      <c r="S51" s="69">
        <f t="shared" si="14"/>
        <v>0</v>
      </c>
      <c r="T51" s="69">
        <f t="shared" si="14"/>
        <v>0</v>
      </c>
      <c r="U51" s="69">
        <f t="shared" si="14"/>
        <v>0</v>
      </c>
      <c r="V51" s="120">
        <f t="shared" si="14"/>
        <v>0</v>
      </c>
      <c r="W51" s="109">
        <f t="shared" si="14"/>
        <v>0</v>
      </c>
      <c r="X51" s="139">
        <f t="shared" si="14"/>
        <v>3000000</v>
      </c>
    </row>
    <row r="52" spans="1:24" ht="23.25" x14ac:dyDescent="0.25">
      <c r="A52" s="208" t="s">
        <v>50</v>
      </c>
      <c r="B52" s="166">
        <v>11</v>
      </c>
      <c r="C52" s="166">
        <v>437</v>
      </c>
      <c r="D52" s="167" t="s">
        <v>26</v>
      </c>
      <c r="E52" s="168"/>
      <c r="F52" s="169"/>
      <c r="G52" s="195">
        <v>3000000</v>
      </c>
      <c r="H52" s="152"/>
      <c r="I52" s="153"/>
      <c r="J52" s="151">
        <f>G52-H52+I52</f>
        <v>3000000</v>
      </c>
      <c r="K52" s="209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6"/>
      <c r="W52" s="157">
        <f>SUM(K52:V52)</f>
        <v>0</v>
      </c>
      <c r="X52" s="158">
        <f>J52-W52</f>
        <v>3000000</v>
      </c>
    </row>
    <row r="53" spans="1:24" ht="15.75" thickBot="1" x14ac:dyDescent="0.3">
      <c r="A53" s="14"/>
      <c r="B53" s="15"/>
      <c r="C53" s="15"/>
      <c r="D53" s="16"/>
      <c r="E53" s="17"/>
      <c r="F53" s="84"/>
      <c r="G53" s="203"/>
      <c r="H53" s="95"/>
      <c r="I53" s="118"/>
      <c r="J53" s="107"/>
      <c r="K53" s="125"/>
      <c r="L53" s="18"/>
      <c r="M53" s="18"/>
      <c r="N53" s="18"/>
      <c r="O53" s="18"/>
      <c r="P53" s="18"/>
      <c r="Q53" s="18"/>
      <c r="R53" s="18"/>
      <c r="S53" s="24"/>
      <c r="T53" s="18"/>
      <c r="U53" s="18"/>
      <c r="V53" s="45"/>
      <c r="W53" s="144"/>
      <c r="X53" s="140"/>
    </row>
  </sheetData>
  <mergeCells count="10">
    <mergeCell ref="B50:F50"/>
    <mergeCell ref="B8:F8"/>
    <mergeCell ref="A26:A27"/>
    <mergeCell ref="A30:A32"/>
    <mergeCell ref="K6:W6"/>
    <mergeCell ref="A1:X1"/>
    <mergeCell ref="A2:X2"/>
    <mergeCell ref="A3:X3"/>
    <mergeCell ref="A4:X4"/>
    <mergeCell ref="A5:X5"/>
  </mergeCells>
  <printOptions horizontalCentered="1"/>
  <pageMargins left="0.98425196850393704" right="0.11811023622047245" top="0.74803149606299213" bottom="0.74803149606299213" header="0.31496062992125984" footer="0.31496062992125984"/>
  <pageSetup paperSize="5" scale="42" orientation="landscape" r:id="rId1"/>
  <rowBreaks count="1" manualBreakCount="1">
    <brk id="23" max="2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0</xdr:col>
                <xdr:colOff>419100</xdr:colOff>
                <xdr:row>0</xdr:row>
                <xdr:rowOff>28575</xdr:rowOff>
              </from>
              <to>
                <xdr:col>0</xdr:col>
                <xdr:colOff>1543050</xdr:colOff>
                <xdr:row>4</xdr:row>
                <xdr:rowOff>152400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04 febrero</vt:lpstr>
      <vt:lpstr>11 febrero </vt:lpstr>
      <vt:lpstr>12 febrero </vt:lpstr>
      <vt:lpstr>'04 febrero'!Área_de_impresión</vt:lpstr>
      <vt:lpstr>'11 febrero '!Área_de_impresión</vt:lpstr>
      <vt:lpstr>'12 febrero '!Área_de_impresión</vt:lpstr>
      <vt:lpstr>'04 febrero'!Títulos_a_imprimir</vt:lpstr>
      <vt:lpstr>'11 febrero '!Títulos_a_imprimir</vt:lpstr>
      <vt:lpstr>'12 febrero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M. Castañeda Vargas</dc:creator>
  <cp:lastModifiedBy>eordoñez</cp:lastModifiedBy>
  <cp:lastPrinted>2013-02-12T14:21:17Z</cp:lastPrinted>
  <dcterms:created xsi:type="dcterms:W3CDTF">2012-01-05T16:40:56Z</dcterms:created>
  <dcterms:modified xsi:type="dcterms:W3CDTF">2013-03-04T19:15:11Z</dcterms:modified>
</cp:coreProperties>
</file>