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15" windowWidth="2430" windowHeight="1185" activeTab="1"/>
  </bookViews>
  <sheets>
    <sheet name="TERMINALES" sheetId="1" r:id="rId1"/>
    <sheet name="INTERMEDIAS" sheetId="4" r:id="rId2"/>
  </sheets>
  <definedNames>
    <definedName name="_xlnm.Print_Area" localSheetId="1">INTERMEDIAS!$A$1:$AC$84</definedName>
    <definedName name="_xlnm.Print_Area" localSheetId="0">TERMINALES!$A$1:$AC$127</definedName>
  </definedNames>
  <calcPr calcId="125725"/>
</workbook>
</file>

<file path=xl/calcChain.xml><?xml version="1.0" encoding="utf-8"?>
<calcChain xmlns="http://schemas.openxmlformats.org/spreadsheetml/2006/main">
  <c r="AA73" i="1"/>
  <c r="AA74"/>
  <c r="AA75"/>
  <c r="AA76"/>
  <c r="AA77"/>
  <c r="AA78"/>
  <c r="V73"/>
  <c r="V74"/>
  <c r="V75"/>
  <c r="V76"/>
  <c r="V77"/>
  <c r="V78"/>
  <c r="AB76" l="1"/>
  <c r="AA102" l="1"/>
  <c r="AB102" s="1"/>
  <c r="V102"/>
  <c r="Q102"/>
  <c r="AB75" l="1"/>
  <c r="AB73"/>
  <c r="AB74"/>
  <c r="Q73" l="1"/>
  <c r="Q77"/>
  <c r="Q78"/>
  <c r="AB36" l="1"/>
  <c r="AB38"/>
  <c r="AA36"/>
  <c r="AA37"/>
  <c r="AA38"/>
  <c r="AA39"/>
  <c r="AA40"/>
  <c r="V36"/>
  <c r="V37"/>
  <c r="V38"/>
  <c r="V39"/>
  <c r="V40"/>
  <c r="Q36"/>
  <c r="Q37"/>
  <c r="Q38"/>
  <c r="Q39"/>
  <c r="Q40"/>
  <c r="AB37" l="1"/>
  <c r="AB40"/>
  <c r="AB39"/>
  <c r="AA28"/>
  <c r="V28"/>
  <c r="Q28"/>
  <c r="AB28" l="1"/>
  <c r="AB78"/>
  <c r="AB77"/>
  <c r="R54" l="1"/>
  <c r="AA83" i="4" l="1"/>
  <c r="L83" s="1"/>
  <c r="V83"/>
  <c r="Q83"/>
  <c r="AA81"/>
  <c r="V81"/>
  <c r="Q81"/>
  <c r="AA79"/>
  <c r="V79"/>
  <c r="Q79"/>
  <c r="AA78"/>
  <c r="AA80"/>
  <c r="V78"/>
  <c r="Q78"/>
  <c r="AA71"/>
  <c r="V71"/>
  <c r="Q71"/>
  <c r="L71" s="1"/>
  <c r="AA69"/>
  <c r="V69"/>
  <c r="Q69"/>
  <c r="AA67"/>
  <c r="V67"/>
  <c r="L67" s="1"/>
  <c r="Q67"/>
  <c r="AA65"/>
  <c r="V65"/>
  <c r="Q65"/>
  <c r="L65" s="1"/>
  <c r="AA63"/>
  <c r="V63"/>
  <c r="Q63"/>
  <c r="L63" s="1"/>
  <c r="AA56"/>
  <c r="V56"/>
  <c r="Q56"/>
  <c r="AA92" i="1"/>
  <c r="V92"/>
  <c r="Q92"/>
  <c r="AA128"/>
  <c r="V128"/>
  <c r="Q128"/>
  <c r="AA126"/>
  <c r="V126"/>
  <c r="Q126"/>
  <c r="AA124"/>
  <c r="V124"/>
  <c r="Q124"/>
  <c r="AA123"/>
  <c r="V123"/>
  <c r="Q123"/>
  <c r="AA118"/>
  <c r="V118"/>
  <c r="Q118"/>
  <c r="AA116"/>
  <c r="V116"/>
  <c r="Q116"/>
  <c r="AA114"/>
  <c r="V114"/>
  <c r="Q114"/>
  <c r="AA112"/>
  <c r="V112"/>
  <c r="Q112"/>
  <c r="AA110"/>
  <c r="V110"/>
  <c r="Q110"/>
  <c r="L124"/>
  <c r="AA104"/>
  <c r="V104"/>
  <c r="Q104"/>
  <c r="AA101"/>
  <c r="V101"/>
  <c r="Q101"/>
  <c r="L101" s="1"/>
  <c r="AA99"/>
  <c r="V99"/>
  <c r="Q99"/>
  <c r="L99" s="1"/>
  <c r="AA90"/>
  <c r="V90"/>
  <c r="Q90"/>
  <c r="AA88"/>
  <c r="V88"/>
  <c r="Q88"/>
  <c r="AA86"/>
  <c r="V86"/>
  <c r="Q86"/>
  <c r="AA84"/>
  <c r="V84"/>
  <c r="Q84"/>
  <c r="Y82"/>
  <c r="W82"/>
  <c r="AA82" s="1"/>
  <c r="T82"/>
  <c r="R82"/>
  <c r="Q82"/>
  <c r="AA80"/>
  <c r="V80"/>
  <c r="Q80"/>
  <c r="L73"/>
  <c r="AA69"/>
  <c r="V69"/>
  <c r="Q69"/>
  <c r="AA67"/>
  <c r="V67"/>
  <c r="Q67"/>
  <c r="AA65"/>
  <c r="V65"/>
  <c r="Q65"/>
  <c r="AA63"/>
  <c r="V63"/>
  <c r="Q63"/>
  <c r="AA61"/>
  <c r="V61"/>
  <c r="Q61"/>
  <c r="AA59"/>
  <c r="V59"/>
  <c r="Q59"/>
  <c r="AA57"/>
  <c r="V57"/>
  <c r="Q57"/>
  <c r="AB57" s="1"/>
  <c r="AA55"/>
  <c r="V55"/>
  <c r="Q55"/>
  <c r="AA53"/>
  <c r="V53"/>
  <c r="Q53"/>
  <c r="AA51"/>
  <c r="V51"/>
  <c r="Q51"/>
  <c r="Z49"/>
  <c r="Y49"/>
  <c r="X49"/>
  <c r="W49"/>
  <c r="U49"/>
  <c r="T49"/>
  <c r="S49"/>
  <c r="R49"/>
  <c r="P49"/>
  <c r="Q49" s="1"/>
  <c r="AA91"/>
  <c r="AA89"/>
  <c r="AA87"/>
  <c r="AA85"/>
  <c r="AA83"/>
  <c r="AA81"/>
  <c r="AA79"/>
  <c r="AA72"/>
  <c r="AA68"/>
  <c r="AA66"/>
  <c r="AA64"/>
  <c r="AA62"/>
  <c r="AA60"/>
  <c r="AA58"/>
  <c r="AA56"/>
  <c r="AA54"/>
  <c r="AA52"/>
  <c r="V91"/>
  <c r="V89"/>
  <c r="V87"/>
  <c r="V85"/>
  <c r="V83"/>
  <c r="V81"/>
  <c r="V79"/>
  <c r="V72"/>
  <c r="V68"/>
  <c r="V66"/>
  <c r="V64"/>
  <c r="V62"/>
  <c r="V60"/>
  <c r="V58"/>
  <c r="V56"/>
  <c r="V54"/>
  <c r="V52"/>
  <c r="Q91"/>
  <c r="Q89"/>
  <c r="Q87"/>
  <c r="Q85"/>
  <c r="AA12"/>
  <c r="AA11"/>
  <c r="V12"/>
  <c r="V11"/>
  <c r="Q12"/>
  <c r="Q11"/>
  <c r="AA42"/>
  <c r="V42"/>
  <c r="Q42"/>
  <c r="AA34"/>
  <c r="V34"/>
  <c r="L34" s="1"/>
  <c r="Q34"/>
  <c r="AA30"/>
  <c r="V30"/>
  <c r="Q30"/>
  <c r="Y27"/>
  <c r="AA27" s="1"/>
  <c r="U27"/>
  <c r="R27"/>
  <c r="N27"/>
  <c r="Q27" s="1"/>
  <c r="AA25"/>
  <c r="V25"/>
  <c r="Q25"/>
  <c r="AA23"/>
  <c r="V23"/>
  <c r="Q23"/>
  <c r="AA22"/>
  <c r="AA24"/>
  <c r="V24"/>
  <c r="V22"/>
  <c r="Q29"/>
  <c r="Q26"/>
  <c r="Q24"/>
  <c r="Q22"/>
  <c r="AA49" i="4"/>
  <c r="V49"/>
  <c r="Q49"/>
  <c r="L49" s="1"/>
  <c r="AA47"/>
  <c r="V47"/>
  <c r="Q47"/>
  <c r="AA45"/>
  <c r="V45"/>
  <c r="Q45"/>
  <c r="AA43"/>
  <c r="V43"/>
  <c r="Q43"/>
  <c r="AB43" s="1"/>
  <c r="AA41"/>
  <c r="V41"/>
  <c r="Q41"/>
  <c r="AB41" s="1"/>
  <c r="AA39"/>
  <c r="V39"/>
  <c r="Q39"/>
  <c r="AB39" s="1"/>
  <c r="L39"/>
  <c r="AA37"/>
  <c r="V37"/>
  <c r="Q37"/>
  <c r="AB37" s="1"/>
  <c r="L37"/>
  <c r="AA35"/>
  <c r="V35"/>
  <c r="Q35"/>
  <c r="L35" s="1"/>
  <c r="AB35"/>
  <c r="AA33"/>
  <c r="V33"/>
  <c r="Q33"/>
  <c r="AB33" s="1"/>
  <c r="AA31"/>
  <c r="V31"/>
  <c r="Q31"/>
  <c r="AA29"/>
  <c r="V29"/>
  <c r="AB29" s="1"/>
  <c r="Q29"/>
  <c r="L29" s="1"/>
  <c r="AA48"/>
  <c r="AA46"/>
  <c r="AA44"/>
  <c r="AA42"/>
  <c r="AA40"/>
  <c r="AA38"/>
  <c r="AA36"/>
  <c r="AA34"/>
  <c r="AA32"/>
  <c r="V48"/>
  <c r="AB48" s="1"/>
  <c r="V46"/>
  <c r="V44"/>
  <c r="V42"/>
  <c r="V40"/>
  <c r="V38"/>
  <c r="V36"/>
  <c r="V34"/>
  <c r="V32"/>
  <c r="Q48"/>
  <c r="Q46"/>
  <c r="Q44"/>
  <c r="Q42"/>
  <c r="Q40"/>
  <c r="Q38"/>
  <c r="Q36"/>
  <c r="Q34"/>
  <c r="Q32"/>
  <c r="AA13"/>
  <c r="V13"/>
  <c r="Q13"/>
  <c r="L13" s="1"/>
  <c r="Q12"/>
  <c r="V12"/>
  <c r="AA12"/>
  <c r="AA21"/>
  <c r="AB21" s="1"/>
  <c r="V21"/>
  <c r="Q21"/>
  <c r="AA16" i="1"/>
  <c r="V16"/>
  <c r="Q16"/>
  <c r="AA14"/>
  <c r="V14"/>
  <c r="P14"/>
  <c r="Q14" s="1"/>
  <c r="AA10"/>
  <c r="V10"/>
  <c r="Q10"/>
  <c r="AA8"/>
  <c r="V8"/>
  <c r="Q8"/>
  <c r="AA11" i="4"/>
  <c r="L11" s="1"/>
  <c r="V11"/>
  <c r="Q11"/>
  <c r="AA9"/>
  <c r="V9"/>
  <c r="AB9" s="1"/>
  <c r="Q9"/>
  <c r="AA64"/>
  <c r="V64"/>
  <c r="Q64"/>
  <c r="Q64" i="1"/>
  <c r="AA117"/>
  <c r="V117"/>
  <c r="Q117"/>
  <c r="AA115"/>
  <c r="V115"/>
  <c r="Q115"/>
  <c r="AA113"/>
  <c r="V113"/>
  <c r="Q113"/>
  <c r="Q109"/>
  <c r="V109"/>
  <c r="AA109"/>
  <c r="Q111"/>
  <c r="V111"/>
  <c r="AA111"/>
  <c r="AA103"/>
  <c r="V103"/>
  <c r="Q103"/>
  <c r="Q83"/>
  <c r="Q72"/>
  <c r="Q58"/>
  <c r="Q56"/>
  <c r="Q54"/>
  <c r="AA33"/>
  <c r="V33"/>
  <c r="Q33"/>
  <c r="AA15"/>
  <c r="V15"/>
  <c r="Q15"/>
  <c r="Q81"/>
  <c r="AA13"/>
  <c r="V13"/>
  <c r="Q13"/>
  <c r="Q79"/>
  <c r="AA41"/>
  <c r="V41"/>
  <c r="Q41"/>
  <c r="AA82" i="4"/>
  <c r="V82"/>
  <c r="Q82"/>
  <c r="V80"/>
  <c r="Q80"/>
  <c r="AA70"/>
  <c r="V70"/>
  <c r="Q70"/>
  <c r="AA68"/>
  <c r="V68"/>
  <c r="Q68"/>
  <c r="AA66"/>
  <c r="V66"/>
  <c r="Q66"/>
  <c r="AA62"/>
  <c r="V62"/>
  <c r="Q62"/>
  <c r="AA55"/>
  <c r="V55"/>
  <c r="Q55"/>
  <c r="AA30"/>
  <c r="V30"/>
  <c r="Q30"/>
  <c r="AA28"/>
  <c r="V28"/>
  <c r="Q28"/>
  <c r="AA20"/>
  <c r="V20"/>
  <c r="Q20"/>
  <c r="AA10"/>
  <c r="V10"/>
  <c r="Q10"/>
  <c r="AA8"/>
  <c r="V8"/>
  <c r="Q8"/>
  <c r="AA127" i="1"/>
  <c r="AA125"/>
  <c r="V127"/>
  <c r="V125"/>
  <c r="Q127"/>
  <c r="Q125"/>
  <c r="AA98"/>
  <c r="V98"/>
  <c r="Q98"/>
  <c r="AA100"/>
  <c r="V100"/>
  <c r="Q100"/>
  <c r="Q52"/>
  <c r="AA50"/>
  <c r="V50"/>
  <c r="Q50"/>
  <c r="Q48"/>
  <c r="Q66"/>
  <c r="Q62"/>
  <c r="Q60"/>
  <c r="AA29"/>
  <c r="V29"/>
  <c r="AA26"/>
  <c r="V26"/>
  <c r="AA35"/>
  <c r="V35"/>
  <c r="Q35"/>
  <c r="AA9"/>
  <c r="AB9" s="1"/>
  <c r="V9"/>
  <c r="Q9"/>
  <c r="AA7"/>
  <c r="V7"/>
  <c r="Q7"/>
  <c r="Q68"/>
  <c r="AA48"/>
  <c r="V48"/>
  <c r="AB13" i="4"/>
  <c r="AB101" i="1"/>
  <c r="L23"/>
  <c r="AB8" i="4" l="1"/>
  <c r="AB44"/>
  <c r="AB87" i="1"/>
  <c r="AB117"/>
  <c r="AB64" i="4"/>
  <c r="AB22" i="1"/>
  <c r="AB7"/>
  <c r="AB34" i="4"/>
  <c r="AB26" i="1"/>
  <c r="AB30"/>
  <c r="AB56"/>
  <c r="L57"/>
  <c r="AB65"/>
  <c r="AB88"/>
  <c r="AB90"/>
  <c r="AB112"/>
  <c r="L126"/>
  <c r="AB62"/>
  <c r="AB50"/>
  <c r="AB127"/>
  <c r="AB15"/>
  <c r="AB111"/>
  <c r="L10"/>
  <c r="V27"/>
  <c r="AB27" s="1"/>
  <c r="AB33"/>
  <c r="AB24"/>
  <c r="V82"/>
  <c r="L82" s="1"/>
  <c r="AB86"/>
  <c r="L90"/>
  <c r="AB104"/>
  <c r="L118"/>
  <c r="L92"/>
  <c r="AB70" i="4"/>
  <c r="AB113" i="1"/>
  <c r="AB100"/>
  <c r="AB98"/>
  <c r="AB54"/>
  <c r="AB35"/>
  <c r="L65"/>
  <c r="AB23"/>
  <c r="L110"/>
  <c r="L30"/>
  <c r="AB48"/>
  <c r="AB13"/>
  <c r="AB103"/>
  <c r="AB10"/>
  <c r="AB11"/>
  <c r="AB85"/>
  <c r="AB83"/>
  <c r="AB91"/>
  <c r="AB66"/>
  <c r="AA49"/>
  <c r="AB53"/>
  <c r="AB61"/>
  <c r="AB69"/>
  <c r="L114"/>
  <c r="AB124"/>
  <c r="AB126"/>
  <c r="AB63" i="4"/>
  <c r="AB71"/>
  <c r="L9"/>
  <c r="L14" i="1"/>
  <c r="L25"/>
  <c r="L84"/>
  <c r="AB65" i="4"/>
  <c r="L79"/>
  <c r="AB125" i="1"/>
  <c r="AB30" i="4"/>
  <c r="AB72" i="1"/>
  <c r="AB64"/>
  <c r="AB8"/>
  <c r="L21" i="4"/>
  <c r="AB40"/>
  <c r="L43"/>
  <c r="L45"/>
  <c r="AB29" i="1"/>
  <c r="AB25"/>
  <c r="AB42"/>
  <c r="L12"/>
  <c r="V49"/>
  <c r="L112"/>
  <c r="AB78" i="4"/>
  <c r="AB49" i="1"/>
  <c r="L49"/>
  <c r="AB81" i="4"/>
  <c r="L81"/>
  <c r="AB14" i="1"/>
  <c r="L104"/>
  <c r="L41" i="4"/>
  <c r="AB31"/>
  <c r="L31"/>
  <c r="L33"/>
  <c r="AB51" i="1"/>
  <c r="L51"/>
  <c r="AB59"/>
  <c r="L59"/>
  <c r="AB67"/>
  <c r="L67"/>
  <c r="AB80"/>
  <c r="L80"/>
  <c r="AB114"/>
  <c r="AB116"/>
  <c r="AB128"/>
  <c r="AB67" i="4"/>
  <c r="AB45"/>
  <c r="AB34" i="1"/>
  <c r="L53"/>
  <c r="L61"/>
  <c r="L88"/>
  <c r="AB52"/>
  <c r="AB58"/>
  <c r="AG58" s="1"/>
  <c r="L42"/>
  <c r="AB55"/>
  <c r="L55"/>
  <c r="AB63"/>
  <c r="L63"/>
  <c r="AB84"/>
  <c r="AB99"/>
  <c r="AB79" i="4"/>
  <c r="AB56"/>
  <c r="L56"/>
  <c r="AB83"/>
  <c r="AB11"/>
  <c r="L8" i="1"/>
  <c r="L36"/>
  <c r="AB49" i="4"/>
  <c r="AB60" i="1"/>
  <c r="AB41"/>
  <c r="AB115"/>
  <c r="AB16"/>
  <c r="L16"/>
  <c r="AB47" i="4"/>
  <c r="L47"/>
  <c r="AB12" i="1"/>
  <c r="AB89"/>
  <c r="L69"/>
  <c r="AB92"/>
  <c r="AB110"/>
  <c r="L116"/>
  <c r="AB118"/>
  <c r="AB123"/>
  <c r="L128"/>
  <c r="L69" i="4"/>
  <c r="AB69"/>
  <c r="AB28"/>
  <c r="AB68" i="1"/>
  <c r="AB81"/>
  <c r="AB79"/>
  <c r="AB10" i="4"/>
  <c r="AB82"/>
  <c r="AB80"/>
  <c r="AB68"/>
  <c r="AB109" i="1"/>
  <c r="AB66" i="4"/>
  <c r="AB62"/>
  <c r="AB55"/>
  <c r="AB46"/>
  <c r="AB42"/>
  <c r="AB36"/>
  <c r="AB38"/>
  <c r="AB32"/>
  <c r="AB20"/>
  <c r="AB12"/>
  <c r="AB82" i="1" l="1"/>
  <c r="L27"/>
</calcChain>
</file>

<file path=xl/comments1.xml><?xml version="1.0" encoding="utf-8"?>
<comments xmlns="http://schemas.openxmlformats.org/spreadsheetml/2006/main">
  <authors>
    <author xml:space="preserve"> </author>
  </authors>
  <commentList>
    <comment ref="G76" authorId="0">
      <text>
        <r>
          <rPr>
            <b/>
            <sz val="8"/>
            <color indexed="81"/>
            <rFont val="Tahoma"/>
            <family val="2"/>
          </rPr>
          <t>NUEVA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<sst xmlns="http://schemas.openxmlformats.org/spreadsheetml/2006/main" count="1443" uniqueCount="262">
  <si>
    <t>NOMBRE DE LA META</t>
  </si>
  <si>
    <t>UNIDAD DE MEDIDA</t>
  </si>
  <si>
    <t>Inicio</t>
  </si>
  <si>
    <t>Fin</t>
  </si>
  <si>
    <t>Código</t>
  </si>
  <si>
    <t>Denominación</t>
  </si>
  <si>
    <t>Ene</t>
  </si>
  <si>
    <t>Feb</t>
  </si>
  <si>
    <t>Mar</t>
  </si>
  <si>
    <t>Abr</t>
  </si>
  <si>
    <t>May</t>
  </si>
  <si>
    <t>Jun</t>
  </si>
  <si>
    <t>Jul</t>
  </si>
  <si>
    <t>Ago</t>
  </si>
  <si>
    <t>Segundo</t>
  </si>
  <si>
    <t>Sep</t>
  </si>
  <si>
    <t>Oct</t>
  </si>
  <si>
    <t>Nov</t>
  </si>
  <si>
    <t>Dic</t>
  </si>
  <si>
    <t>Tercero</t>
  </si>
  <si>
    <t>METAS GLOBALES INTERMEDIAS</t>
  </si>
  <si>
    <t>CÓDIGO PROGR.</t>
  </si>
  <si>
    <t>No.</t>
  </si>
  <si>
    <t>NIVEL</t>
  </si>
  <si>
    <t>Metro Cuadrado</t>
  </si>
  <si>
    <t>PROGRAMA 11: SEGURIDAD ALIMENTARIA Y NUTRICIONAL</t>
  </si>
  <si>
    <t>PROGRAMA 12: DESARROLLO ECONÓMICO RURAL AGROPECUARIO</t>
  </si>
  <si>
    <t>Persona</t>
  </si>
  <si>
    <t>Hectárea</t>
  </si>
  <si>
    <t>Evento</t>
  </si>
  <si>
    <t xml:space="preserve">Préstamo </t>
  </si>
  <si>
    <t>PROGRAMA 13: ASISTENCIA FINANCIERA RURAL</t>
  </si>
  <si>
    <t>14 00 000</t>
  </si>
  <si>
    <t>Documento</t>
  </si>
  <si>
    <t>ACTIVIDAD</t>
  </si>
  <si>
    <t>12 00 000 005</t>
  </si>
  <si>
    <t>12 00 000 006</t>
  </si>
  <si>
    <t>Entidad</t>
  </si>
  <si>
    <t xml:space="preserve">Documento </t>
  </si>
  <si>
    <t>13 00 000 001</t>
  </si>
  <si>
    <t>Fitozoogenéticos y Nativos</t>
  </si>
  <si>
    <t>Sanidad Vegetal</t>
  </si>
  <si>
    <t>Sanidad Animal</t>
  </si>
  <si>
    <t>14 00 000 001</t>
  </si>
  <si>
    <t>14 00 000 005</t>
  </si>
  <si>
    <t>Normatividad de Pesca y Acuicultura</t>
  </si>
  <si>
    <t>AXA</t>
  </si>
  <si>
    <t>AA</t>
  </si>
  <si>
    <t>Aporte en Especie</t>
  </si>
  <si>
    <t>HORTICULTURA</t>
  </si>
  <si>
    <t>DESARROLLO PECUARIO</t>
  </si>
  <si>
    <t>Animal</t>
  </si>
  <si>
    <t>Aporte en especie</t>
  </si>
  <si>
    <t xml:space="preserve">Aporte </t>
  </si>
  <si>
    <t>FONAGRO</t>
  </si>
  <si>
    <t>CUENCAS</t>
  </si>
  <si>
    <t>AGROTURISMO</t>
  </si>
  <si>
    <t>OCRET</t>
  </si>
  <si>
    <t>PROGRAMA 03: INFORMACIÓN GEOGRÁFICA Y ESTRATÉGICA</t>
  </si>
  <si>
    <t>Mapa</t>
  </si>
  <si>
    <t>Plano</t>
  </si>
  <si>
    <t>IGN</t>
  </si>
  <si>
    <t>03 00 000 001</t>
  </si>
  <si>
    <t>03 00 000 002</t>
  </si>
  <si>
    <t>03 00 000 02</t>
  </si>
  <si>
    <t>12 00 000 002</t>
  </si>
  <si>
    <t>12 00 000 004</t>
  </si>
  <si>
    <t>Tonelada Métrica</t>
  </si>
  <si>
    <t>APA</t>
  </si>
  <si>
    <t>Capacitaciòn y asistencia tècnica para la implementaciòn y manejo de huertos, lombricultura, aves y otras actividades agropecuarias</t>
  </si>
  <si>
    <t>01 Entrega de Alimentos a la Población</t>
  </si>
  <si>
    <t>11 01 000 002</t>
  </si>
  <si>
    <t>02 Disponibilidad de Alimentos</t>
  </si>
  <si>
    <t>11 02 000 001</t>
  </si>
  <si>
    <t>11 02 000 002</t>
  </si>
  <si>
    <t>Kilogramo</t>
  </si>
  <si>
    <t>PNDR ORIENTE</t>
  </si>
  <si>
    <t>FORT. P/ LA ORG.</t>
  </si>
  <si>
    <t>Sin Subprograma</t>
  </si>
  <si>
    <t>12 00 000 003</t>
  </si>
  <si>
    <t>Sin proyecto</t>
  </si>
  <si>
    <t>RIEGO</t>
  </si>
  <si>
    <t>Vigilancia Epidemiológica para la sanidad agropecuaria en el país</t>
  </si>
  <si>
    <t>Emisión de certificados, registro y renovación de personas individuales, jurídicas, regentes e insumos para uso en animales</t>
  </si>
  <si>
    <t>PROGRAMA 15: SERVICIOS DE COORDINACIÓN REGIONAL Y EXTENSIÓN RURAL</t>
  </si>
  <si>
    <t>15 00 000</t>
  </si>
  <si>
    <t>Alumnos graduados de Perito: Agrónomo,  en Administración de Empresas Agropecuarias, Forestal y  en Agroecoturismo de las Escuelas de Formación Agrícola.</t>
  </si>
  <si>
    <t>03 00 000 003</t>
  </si>
  <si>
    <t>Crear, actualizar y dar mantenimiento de base de límites municipales y departamentales de tal manera que se pueda dar apoyo a nivel nacional</t>
  </si>
  <si>
    <t>Establecimiento de plantaciones frutales</t>
  </si>
  <si>
    <t>Vivero</t>
  </si>
  <si>
    <t>DFRUTA</t>
  </si>
  <si>
    <t>Verificaciones  del cumplimiento de normativa en puestos de cuarentena (Melchor de Mencos, el Ceibo, Mundo Maya, Canchacan, Los Olivos y Poité Centro) en Petén</t>
  </si>
  <si>
    <t>DESARROLLO AGRIC PETEN</t>
  </si>
  <si>
    <t>PNDR OCCIDENTE</t>
  </si>
  <si>
    <t>APOYO A LA REC PROD /CREDITO Y SEGURO RURAL</t>
  </si>
  <si>
    <t>FORTALEC PARA LA ORGANIZ</t>
  </si>
  <si>
    <t>Áreas de bosque natural bajo manejo, áreas reforestadas y con plantaciones forestales en la Región de Petén</t>
  </si>
  <si>
    <t>Inspección, peritaje y supervisión para verificar in situ el cumplimiento de la normativa</t>
  </si>
  <si>
    <t>Monitoreo biológico en cuerpos de agua continental y en los puntos de arrecifes en la costa del Pacífico.</t>
  </si>
  <si>
    <t>Inspecciones para verificar el uso adecuado de los dispositivos excluidores de Tortugas marinas y vigilancia para verificar el cumplimiento de vedas marinas y pesca ilegal del pez vela</t>
  </si>
  <si>
    <t>Extensión Rural</t>
  </si>
  <si>
    <t>Capacitación en temas agropecuarios y de desarrollo a técnicos y extensionistas del MAGA</t>
  </si>
  <si>
    <t>Perfiles de proyectos productivos elaborados</t>
  </si>
  <si>
    <t>15 00 000 002</t>
  </si>
  <si>
    <t>15 00 000 003</t>
  </si>
  <si>
    <t>15 00 000 004</t>
  </si>
  <si>
    <t>EXTENSION RURAL</t>
  </si>
  <si>
    <t>FORMA Y CAP /EFAS</t>
  </si>
  <si>
    <t>PESCA Y AC</t>
  </si>
  <si>
    <t>Identificación y priorización de acciones de capacitación y asistencia técnica al productor agrícola, mujeres y jóvenes del área rural</t>
  </si>
  <si>
    <t>SEDES</t>
  </si>
  <si>
    <t xml:space="preserve"> Hectárea</t>
  </si>
  <si>
    <t>DES. AGR/CUENCAS</t>
  </si>
  <si>
    <t>DES. AGR/HORT</t>
  </si>
  <si>
    <t>DES. AGR/ GB</t>
  </si>
  <si>
    <t>Establecimiento de viveros forestales</t>
  </si>
  <si>
    <t>12 00 000 007</t>
  </si>
  <si>
    <t>SUBPR</t>
  </si>
  <si>
    <t>PROY</t>
  </si>
  <si>
    <t>Sin Subp</t>
  </si>
  <si>
    <t>Sin proy</t>
  </si>
  <si>
    <t>Prog</t>
  </si>
  <si>
    <t>Sub prog</t>
  </si>
  <si>
    <t>Actividad</t>
  </si>
  <si>
    <t>Disponibil. de Alimentos</t>
  </si>
  <si>
    <t>Sistema Informático</t>
  </si>
  <si>
    <t>Dotación de alimento balanceado de tilapia a pequeños piscicultores para la implementación de granjas acuícolas sostenibles</t>
  </si>
  <si>
    <t xml:space="preserve">Elaboración de perfiles  y aprobación  de Proyectos de Tipo: Productivo, Social, e Infraestructura Comercial </t>
  </si>
  <si>
    <t>PROGRAMA 14: SANIDAD AGROPECUARIA Y REGULACIONES</t>
  </si>
  <si>
    <t xml:space="preserve">Implementación del sistema de información geográfica agropecuaria </t>
  </si>
  <si>
    <t>Grupos de productores y organizaciones económicas y sociales reciben asistencia técnica en beneficio del desarrollo rural.</t>
  </si>
  <si>
    <t>Agricultores, líderes comunitarios, técnicos y artesanos capacitados en el uso y manejo de silos metálicos postcosecha.</t>
  </si>
  <si>
    <t>Elaboración de diagnósticos organizacionales y  comerciales para fortalecer la organización productiva y comercialización</t>
  </si>
  <si>
    <t>Areas de reservas territoriales del Estado de Guatemala legalizadas</t>
  </si>
  <si>
    <t>Generación y vectorización fotogramétrica de mapas urbanos de diferentes cabeceras municipales a escala 1:10,000</t>
  </si>
  <si>
    <t>Estudio semidetallado de los suelos de los departamentos de Sacatepéquez, Sololá y Guatemala, impreso y divulgado</t>
  </si>
  <si>
    <t xml:space="preserve">INF GEOGRAFICA </t>
  </si>
  <si>
    <t>Estudios de suelos de los departamentos de Escuintla y Totonicapán (etapa de campo)</t>
  </si>
  <si>
    <t xml:space="preserve">Bolsas avícolas entregadas, para la produccion de proteina animal, con el objeto de coadyuvar a la seguridad alimentaria </t>
  </si>
  <si>
    <t>Paquetes tecnológicos distribuidos como apoyo a la Producción de Granos de Maíz.</t>
  </si>
  <si>
    <t>Suelos en cuencas hidrográficas conservados</t>
  </si>
  <si>
    <t>Distribución de Semilla mejorada (ICTA MAYA, ICTA B-7, HB-83, JC-24) para apoyar la producción de grano de maíz.</t>
  </si>
  <si>
    <r>
      <t>Reforestar en áreas de recarga hídrica</t>
    </r>
    <r>
      <rPr>
        <sz val="8"/>
        <rFont val="Arial Narrow"/>
        <family val="2"/>
      </rPr>
      <t/>
    </r>
  </si>
  <si>
    <t>Entrega de abejas, alevines, bovinos y ovinos a pequeños productores apícolas, piscícolas y ganaderos.</t>
  </si>
  <si>
    <t>Financiamiento otorgado a grupos de productores organizados</t>
  </si>
  <si>
    <t>Aportes financieros con recursos no reembolsables, otorgados a organizaciones</t>
  </si>
  <si>
    <t>UNIDAD EJECUTORA</t>
  </si>
  <si>
    <t>DESARROLLO AGRICOLA, PECUARIO, RRNN, AGROT / PETEN</t>
  </si>
  <si>
    <t>31/12/012</t>
  </si>
  <si>
    <t>Tonelada mètrica</t>
  </si>
  <si>
    <t>FERTILIZANTES</t>
  </si>
  <si>
    <t>IGEGR</t>
  </si>
  <si>
    <t>Implementación de invernaderos para la producción de pilones</t>
  </si>
  <si>
    <t>Horticultores fortalecidos en procesos generales de las Cadenas de los Cultivos de Arveja China, Papa, Ajo y Cebolla.</t>
  </si>
  <si>
    <t xml:space="preserve">Divulgación y promoción de servicios financieros, seguro agrícola y uso del crédito rural a grupos organizados </t>
  </si>
  <si>
    <t xml:space="preserve">Formulación de estudios de factibilidad para incorporación de sistemas de riego </t>
  </si>
  <si>
    <t xml:space="preserve">Evaluacion técnica y financiera a proyectos productivos recibidos </t>
  </si>
  <si>
    <t>Elaboración de planes de finca, asesoría de ordenamiento productivo y gestión para mejoramiento de la infraestructura turística y agropecuaria</t>
  </si>
  <si>
    <t>Asistencia técnica y capacitación para técnicos del MAGA y otras instituciones gubernamentales y no gubernamentales (MEM, SEGEPLAN, MARN, SOSEP, INAB y otros)</t>
  </si>
  <si>
    <t>RRNN / PETEN</t>
  </si>
  <si>
    <t>Form. Y Capac</t>
  </si>
  <si>
    <t>Aportes en Especie</t>
  </si>
  <si>
    <t>03 000 000 001</t>
  </si>
  <si>
    <t>11 01 000 001</t>
  </si>
  <si>
    <t>11 02 000 003</t>
  </si>
  <si>
    <t>Prog 12</t>
  </si>
  <si>
    <t>12 00 000 010</t>
  </si>
  <si>
    <t>Prog 13</t>
  </si>
  <si>
    <t>Prog 14</t>
  </si>
  <si>
    <t>Prog 15</t>
  </si>
  <si>
    <t>Supervisión e inspección en plantas elaboradoras, comercializadoras, exportadoras e importadoras de insumos para uso en animales.</t>
  </si>
  <si>
    <t>2305</t>
  </si>
  <si>
    <t xml:space="preserve">Conformación de encadenamientos productivos y/o comerciales a grupos de mujeres, a través de capacitación y asistencia técnica, en la Región de Oriente </t>
  </si>
  <si>
    <t>SUPER TORTILLA</t>
  </si>
  <si>
    <t>Proyectos productivos implementados en la Región de Oriente en apoyo a organizaciones económico-rurales</t>
  </si>
  <si>
    <t>13 00 000 002</t>
  </si>
  <si>
    <t>Planta</t>
  </si>
  <si>
    <t>Alimentos por Trabajo en la realización de Proyectos comunitarios orientados a la protección ambiental, de los recursos naturales y al desarrollo social.</t>
  </si>
  <si>
    <t>Alimentos entregados a la población rural vulnerable a la inseguridad alimentaria</t>
  </si>
  <si>
    <t xml:space="preserve">Ración </t>
  </si>
  <si>
    <t>Insumos entregados a la población rural</t>
  </si>
  <si>
    <t>ADA</t>
  </si>
  <si>
    <t>APA Y ADA</t>
  </si>
  <si>
    <t xml:space="preserve">Áreas incorporadas con sistemas de riego como apoyo a la producción agrícola </t>
  </si>
  <si>
    <t xml:space="preserve">12 00 000 </t>
  </si>
  <si>
    <t>Pequeños productores y organizaciones de productores capacitados</t>
  </si>
  <si>
    <t>Desarrollo Agrícola, Pecuario, Comunitario, Artesanal, Fortalec, Comercio y Riego</t>
  </si>
  <si>
    <t>Asistencia técnica brindada</t>
  </si>
  <si>
    <t>DES. AGR/ DFRUTA y Desarrollo Comunitario</t>
  </si>
  <si>
    <t xml:space="preserve">Insumos entregados a pequeños y medianos productores </t>
  </si>
  <si>
    <t>DESARROLLO PECUARIO E INSUMOS</t>
  </si>
  <si>
    <t>12 00 000</t>
  </si>
  <si>
    <t>Establecimiento de invernaderos, casas malla y túneles</t>
  </si>
  <si>
    <t>Árboles entregados para actividades de reforestación</t>
  </si>
  <si>
    <t>Proyectos integrales desarrollados en la comunidades, articulado a la actividad turística (proyectos piscícolas, huertos orgánicos, abonos orgánicos verdes) coordinados</t>
  </si>
  <si>
    <t>Metro cuadrado</t>
  </si>
  <si>
    <t>Fertilizante distribuido a productores como apoyo al desarrollo económico rural</t>
  </si>
  <si>
    <t>Certificados, licencias y permisos emitidos</t>
  </si>
  <si>
    <t>Capacitaciones desarrolladas</t>
  </si>
  <si>
    <t>Muestreo de moluscos realizados</t>
  </si>
  <si>
    <t>Cultivos Agroindustrializables</t>
  </si>
  <si>
    <t>Viveros implementados con producción de plantas de vainilla</t>
  </si>
  <si>
    <t>Contratos de arrendamientos contenidos en Escritura Pública suscritos para otorar certeza jurídica en Areas de Reserva Territorial del Estado de Guatemala</t>
  </si>
  <si>
    <t>Harina nixtamalizada, enriquecida y fortificada entregada</t>
  </si>
  <si>
    <t>Grupos de productores rurales legalmente constituidos, para el desarrollo de proyectos productivos</t>
  </si>
  <si>
    <t>Inspección de plantas (productos y subproductos e origen vegetal) para detectar presencia o ausencia de plagas</t>
  </si>
  <si>
    <t>PROGRAMACIÓN ANUAL</t>
  </si>
  <si>
    <t>EJECUCIÓN ACUMULADA</t>
  </si>
  <si>
    <t>BOSQUES Y AGUA PARA LA CONCORDIA</t>
  </si>
  <si>
    <t xml:space="preserve">METAS GLOBALES TERMINALES </t>
  </si>
  <si>
    <t>Alimentos entregados por Trabajo realizado  en  Proyectos comunitarios orientados a la protección ambiental, de los recursos naturales y al desarrollo social.</t>
  </si>
  <si>
    <t xml:space="preserve">Elaboración de diagnósticos para determinar niveles organizativos y  comerciales </t>
  </si>
  <si>
    <t xml:space="preserve"> AGROT / PETEN</t>
  </si>
  <si>
    <t xml:space="preserve">EJECUCIÓN FÍSICA </t>
  </si>
  <si>
    <t>14 00 000 002</t>
  </si>
  <si>
    <t>14 00 000 003</t>
  </si>
  <si>
    <t>Desarrollo Agrícola</t>
  </si>
  <si>
    <t>Artesanal</t>
  </si>
  <si>
    <t>Fortalec para la org.</t>
  </si>
  <si>
    <t>comercio</t>
  </si>
  <si>
    <t>riego</t>
  </si>
  <si>
    <t>TOTAL</t>
  </si>
  <si>
    <t>Desarrollo comunitario</t>
  </si>
  <si>
    <t>Desarrollo Pecuario</t>
  </si>
  <si>
    <t>VISAR NO REPORTA ESTA META</t>
  </si>
  <si>
    <t>Entrega de silos metálicos postcosecha para almacenamiento de granos básicos</t>
  </si>
  <si>
    <t>Artículo de Metal</t>
  </si>
  <si>
    <t>12 00 000 009</t>
  </si>
  <si>
    <t>Otorgamiento de créditos a pequeños agricultores, para producción de granos básicos</t>
  </si>
  <si>
    <t>Préstamo</t>
  </si>
  <si>
    <t>Capacitación y asistencia técnica en el proceso productivo y comercial de granos básicos</t>
  </si>
  <si>
    <t>Triangulo de la Dignidad</t>
  </si>
  <si>
    <t>Implementacion de huertos familiares, escolares comunales y urbanos  como apoyo a la seguridad y soberania alimentaria</t>
  </si>
  <si>
    <t>solo tenia 3 programadas en el sistema</t>
  </si>
  <si>
    <t>Entrega de herramientas a grupos vulnerables afectados por desastres naturales</t>
  </si>
  <si>
    <t>Entrega de insumos a la población vulnerable a desastres naturales</t>
  </si>
  <si>
    <t>Herramienta</t>
  </si>
  <si>
    <t>Litro</t>
  </si>
  <si>
    <t>Primer Cuatrimestre</t>
  </si>
  <si>
    <t>……</t>
  </si>
  <si>
    <t>mayor que ell saldo para ejecutar 0</t>
  </si>
  <si>
    <t>208 es mayor que el saldo por ejecutar 206</t>
  </si>
  <si>
    <t>Distribución de semilla mejorada para apoyar la producción de grano de trigo</t>
  </si>
  <si>
    <t>Distribución de semilla mejorada para apoyar la producción de grano de sorgo</t>
  </si>
  <si>
    <t>DES. AGR/GB NUEVA ARREGLAR FORMULAS</t>
  </si>
  <si>
    <t xml:space="preserve">Promoción y Divulgación del uso del crédito y seguro rural, como herramienta de desarrollo de proyectos productivos a grupos organizados </t>
  </si>
  <si>
    <t>Inspección de plantas (productos y subproductos de origen vegetal) para detectar presencia o ausencia de plagas</t>
  </si>
  <si>
    <t>Entrega de árboles para actividades de reforestación</t>
  </si>
  <si>
    <t>Personas beneficiadas con incentivos económicos por reforestación o manteniento de plantaciones forestales</t>
  </si>
  <si>
    <t>Distribución de semilla mejorada para apoyar la producción de grano de frijol</t>
  </si>
  <si>
    <t xml:space="preserve">DES. AGR/GB NUEVA </t>
  </si>
  <si>
    <t>sumatoria Sanidad Animal y Vegetal</t>
  </si>
  <si>
    <t xml:space="preserve">me pase que wey </t>
  </si>
  <si>
    <t xml:space="preserve">agregar pq Judith no lo aprobo en septiembre </t>
  </si>
  <si>
    <t xml:space="preserve">agregar en noviembre porque no se cargaron en septiembre </t>
  </si>
  <si>
    <t>agregar pr Judith no aprobo</t>
  </si>
  <si>
    <t>10903 se cargaron porque no acepto los 1907</t>
  </si>
  <si>
    <t>no habia meta programada se cargo a cer</t>
  </si>
  <si>
    <t>GRANOS BASICOS ya no Triangulo de la Dignidad</t>
  </si>
  <si>
    <t>DICIEMBRE 2012</t>
  </si>
  <si>
    <t>PROG.ANUAL</t>
  </si>
</sst>
</file>

<file path=xl/styles.xml><?xml version="1.0" encoding="utf-8"?>
<styleSheet xmlns="http://schemas.openxmlformats.org/spreadsheetml/2006/main">
  <numFmts count="7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_);\(0\)"/>
    <numFmt numFmtId="166" formatCode="_-* #,##0.00_-;\-* #,##0.00_-;_-* &quot;-&quot;??_-;_-@_-"/>
    <numFmt numFmtId="167" formatCode="dd/mm/yy;@"/>
    <numFmt numFmtId="168" formatCode="#,##0.00000000000000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18" fillId="0" borderId="0"/>
    <xf numFmtId="0" fontId="14" fillId="0" borderId="0"/>
    <xf numFmtId="0" fontId="3" fillId="0" borderId="0"/>
  </cellStyleXfs>
  <cellXfs count="366"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4" borderId="0" xfId="0" applyFont="1" applyFill="1" applyAlignment="1"/>
    <xf numFmtId="3" fontId="5" fillId="3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17" fontId="10" fillId="4" borderId="0" xfId="0" applyNumberFormat="1" applyFont="1" applyFill="1" applyBorder="1" applyAlignment="1">
      <alignment horizontal="center" vertical="center" wrapText="1"/>
    </xf>
    <xf numFmtId="3" fontId="8" fillId="4" borderId="0" xfId="2" applyNumberFormat="1" applyFont="1" applyFill="1" applyBorder="1" applyAlignment="1">
      <alignment horizontal="center" vertical="center" wrapText="1"/>
    </xf>
    <xf numFmtId="3" fontId="11" fillId="4" borderId="0" xfId="2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5" fillId="4" borderId="0" xfId="0" applyFont="1" applyFill="1" applyAlignment="1"/>
    <xf numFmtId="0" fontId="4" fillId="4" borderId="0" xfId="0" applyFont="1" applyFill="1" applyAlignment="1"/>
    <xf numFmtId="0" fontId="4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15" fillId="0" borderId="0" xfId="0" applyFont="1" applyAlignment="1"/>
    <xf numFmtId="0" fontId="13" fillId="0" borderId="0" xfId="0" applyFont="1" applyAlignment="1"/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2" fontId="10" fillId="4" borderId="0" xfId="2" applyNumberFormat="1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7" fontId="10" fillId="4" borderId="0" xfId="0" quotePrefix="1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9" fillId="4" borderId="0" xfId="0" applyFont="1" applyFill="1" applyAlignme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/>
    <xf numFmtId="3" fontId="16" fillId="0" borderId="0" xfId="0" applyNumberFormat="1" applyFont="1" applyAlignment="1">
      <alignment horizontal="center" vertical="center" wrapText="1"/>
    </xf>
    <xf numFmtId="3" fontId="16" fillId="3" borderId="0" xfId="0" applyNumberFormat="1" applyFont="1" applyFill="1" applyAlignment="1">
      <alignment horizontal="center" vertical="center" wrapText="1"/>
    </xf>
    <xf numFmtId="0" fontId="16" fillId="4" borderId="0" xfId="0" applyFont="1" applyFill="1" applyAlignment="1"/>
    <xf numFmtId="0" fontId="16" fillId="4" borderId="0" xfId="0" applyFont="1" applyFill="1" applyAlignment="1">
      <alignment horizontal="center"/>
    </xf>
    <xf numFmtId="3" fontId="16" fillId="4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167" fontId="1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167" fontId="8" fillId="4" borderId="0" xfId="0" applyNumberFormat="1" applyFont="1" applyFill="1" applyBorder="1" applyAlignment="1">
      <alignment horizontal="center" vertical="center" wrapText="1"/>
    </xf>
    <xf numFmtId="3" fontId="11" fillId="4" borderId="0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/>
    </xf>
    <xf numFmtId="167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3" fontId="11" fillId="5" borderId="1" xfId="2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3" fontId="8" fillId="5" borderId="1" xfId="3" applyNumberFormat="1" applyFont="1" applyFill="1" applyBorder="1" applyAlignment="1">
      <alignment horizontal="center" vertical="center" wrapText="1"/>
    </xf>
    <xf numFmtId="3" fontId="11" fillId="5" borderId="1" xfId="3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0" fillId="5" borderId="1" xfId="11" applyFont="1" applyFill="1" applyBorder="1" applyAlignment="1">
      <alignment horizontal="left" vertical="center" wrapText="1"/>
    </xf>
    <xf numFmtId="165" fontId="8" fillId="5" borderId="1" xfId="11" applyNumberFormat="1" applyFont="1" applyFill="1" applyBorder="1" applyAlignment="1">
      <alignment horizontal="center" vertical="center" wrapText="1"/>
    </xf>
    <xf numFmtId="167" fontId="10" fillId="5" borderId="1" xfId="0" quotePrefix="1" applyNumberFormat="1" applyFont="1" applyFill="1" applyBorder="1" applyAlignment="1">
      <alignment horizontal="center" vertical="center" wrapText="1"/>
    </xf>
    <xf numFmtId="37" fontId="10" fillId="5" borderId="1" xfId="11" applyNumberFormat="1" applyFont="1" applyFill="1" applyBorder="1" applyAlignment="1">
      <alignment horizontal="center" vertical="center"/>
    </xf>
    <xf numFmtId="37" fontId="9" fillId="5" borderId="1" xfId="11" applyNumberFormat="1" applyFont="1" applyFill="1" applyBorder="1" applyAlignment="1">
      <alignment horizontal="center" vertical="center"/>
    </xf>
    <xf numFmtId="3" fontId="5" fillId="0" borderId="0" xfId="0" applyNumberFormat="1" applyFont="1" applyAlignment="1"/>
    <xf numFmtId="3" fontId="10" fillId="5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9" fillId="5" borderId="1" xfId="0" quotePrefix="1" applyNumberFormat="1" applyFont="1" applyFill="1" applyBorder="1" applyAlignment="1">
      <alignment horizontal="center" vertical="center" wrapText="1"/>
    </xf>
    <xf numFmtId="167" fontId="10" fillId="5" borderId="1" xfId="13" applyNumberFormat="1" applyFont="1" applyFill="1" applyBorder="1" applyAlignment="1">
      <alignment horizontal="center" vertical="center"/>
    </xf>
    <xf numFmtId="3" fontId="9" fillId="5" borderId="1" xfId="13" applyNumberFormat="1" applyFont="1" applyFill="1" applyBorder="1" applyAlignment="1">
      <alignment horizontal="center" vertical="center"/>
    </xf>
    <xf numFmtId="1" fontId="8" fillId="5" borderId="1" xfId="3" applyNumberFormat="1" applyFont="1" applyFill="1" applyBorder="1" applyAlignment="1">
      <alignment horizontal="center" vertical="center" wrapText="1"/>
    </xf>
    <xf numFmtId="1" fontId="11" fillId="5" borderId="1" xfId="3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5" borderId="1" xfId="2" applyNumberFormat="1" applyFont="1" applyFill="1" applyBorder="1" applyAlignment="1">
      <alignment horizontal="center" vertical="center" wrapText="1"/>
    </xf>
    <xf numFmtId="1" fontId="8" fillId="5" borderId="1" xfId="11" applyNumberFormat="1" applyFont="1" applyFill="1" applyBorder="1" applyAlignment="1">
      <alignment horizontal="center" vertical="center" wrapText="1"/>
    </xf>
    <xf numFmtId="3" fontId="8" fillId="5" borderId="1" xfId="2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43" fontId="8" fillId="4" borderId="0" xfId="2" applyNumberFormat="1" applyFont="1" applyFill="1" applyBorder="1" applyAlignment="1">
      <alignment horizontal="left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" fontId="11" fillId="4" borderId="0" xfId="3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0" fillId="5" borderId="1" xfId="13" applyFont="1" applyFill="1" applyBorder="1" applyAlignment="1">
      <alignment horizontal="center" vertical="center"/>
    </xf>
    <xf numFmtId="3" fontId="10" fillId="5" borderId="1" xfId="3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3" fontId="20" fillId="5" borderId="1" xfId="16" applyNumberFormat="1" applyFont="1" applyFill="1" applyBorder="1" applyAlignment="1">
      <alignment horizontal="center" vertical="center" wrapText="1"/>
    </xf>
    <xf numFmtId="3" fontId="19" fillId="5" borderId="1" xfId="16" applyNumberFormat="1" applyFont="1" applyFill="1" applyBorder="1" applyAlignment="1">
      <alignment horizontal="center" vertical="center" wrapText="1"/>
    </xf>
    <xf numFmtId="0" fontId="10" fillId="5" borderId="1" xfId="12" applyNumberFormat="1" applyFont="1" applyFill="1" applyBorder="1" applyAlignment="1">
      <alignment horizontal="center" vertical="center" wrapText="1"/>
    </xf>
    <xf numFmtId="0" fontId="9" fillId="5" borderId="1" xfId="12" applyNumberFormat="1" applyFont="1" applyFill="1" applyBorder="1" applyAlignment="1">
      <alignment horizontal="center" vertical="center" wrapText="1"/>
    </xf>
    <xf numFmtId="17" fontId="10" fillId="5" borderId="1" xfId="0" applyNumberFormat="1" applyFont="1" applyFill="1" applyBorder="1" applyAlignment="1">
      <alignment horizontal="center" vertical="center" wrapText="1"/>
    </xf>
    <xf numFmtId="3" fontId="16" fillId="4" borderId="0" xfId="0" applyNumberFormat="1" applyFont="1" applyFill="1" applyAlignment="1"/>
    <xf numFmtId="3" fontId="16" fillId="0" borderId="0" xfId="0" applyNumberFormat="1" applyFont="1" applyAlignment="1"/>
    <xf numFmtId="3" fontId="9" fillId="0" borderId="0" xfId="0" applyNumberFormat="1" applyFont="1" applyAlignment="1"/>
    <xf numFmtId="3" fontId="9" fillId="4" borderId="0" xfId="0" quotePrefix="1" applyNumberFormat="1" applyFont="1" applyFill="1" applyBorder="1" applyAlignment="1">
      <alignment horizontal="center" vertical="center" wrapText="1"/>
    </xf>
    <xf numFmtId="43" fontId="8" fillId="5" borderId="1" xfId="2" applyNumberFormat="1" applyFont="1" applyFill="1" applyBorder="1" applyAlignment="1">
      <alignment horizontal="left" vertical="center" wrapText="1"/>
    </xf>
    <xf numFmtId="3" fontId="10" fillId="5" borderId="1" xfId="12" applyNumberFormat="1" applyFont="1" applyFill="1" applyBorder="1" applyAlignment="1">
      <alignment horizontal="center" vertical="center" wrapText="1"/>
    </xf>
    <xf numFmtId="3" fontId="9" fillId="5" borderId="1" xfId="12" applyNumberFormat="1" applyFont="1" applyFill="1" applyBorder="1" applyAlignment="1">
      <alignment horizontal="center" vertical="center" wrapText="1"/>
    </xf>
    <xf numFmtId="3" fontId="10" fillId="5" borderId="1" xfId="12" quotePrefix="1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3" fontId="10" fillId="4" borderId="0" xfId="0" applyNumberFormat="1" applyFont="1" applyFill="1" applyAlignment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3" fontId="6" fillId="4" borderId="1" xfId="2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 wrapText="1"/>
    </xf>
    <xf numFmtId="167" fontId="7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3" fontId="6" fillId="5" borderId="1" xfId="2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3" fontId="7" fillId="4" borderId="1" xfId="3" applyNumberFormat="1" applyFont="1" applyFill="1" applyBorder="1" applyAlignment="1">
      <alignment horizontal="center" vertical="center" wrapText="1"/>
    </xf>
    <xf numFmtId="3" fontId="6" fillId="4" borderId="1" xfId="3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3" fontId="7" fillId="5" borderId="1" xfId="3" applyNumberFormat="1" applyFont="1" applyFill="1" applyBorder="1" applyAlignment="1">
      <alignment horizontal="center" vertical="center" wrapText="1"/>
    </xf>
    <xf numFmtId="3" fontId="6" fillId="5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7" fontId="6" fillId="4" borderId="1" xfId="11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7" fontId="6" fillId="5" borderId="1" xfId="11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7" fontId="4" fillId="0" borderId="1" xfId="0" quotePrefix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7" fontId="4" fillId="5" borderId="1" xfId="0" quotePrefix="1" applyNumberFormat="1" applyFont="1" applyFill="1" applyBorder="1" applyAlignment="1">
      <alignment horizontal="center" vertical="center" wrapText="1"/>
    </xf>
    <xf numFmtId="0" fontId="4" fillId="4" borderId="1" xfId="11" applyFont="1" applyFill="1" applyBorder="1" applyAlignment="1">
      <alignment horizontal="left" vertical="center" wrapText="1"/>
    </xf>
    <xf numFmtId="165" fontId="7" fillId="4" borderId="1" xfId="11" applyNumberFormat="1" applyFont="1" applyFill="1" applyBorder="1" applyAlignment="1">
      <alignment horizontal="center" vertical="center"/>
    </xf>
    <xf numFmtId="165" fontId="7" fillId="4" borderId="1" xfId="11" applyNumberFormat="1" applyFont="1" applyFill="1" applyBorder="1" applyAlignment="1">
      <alignment horizontal="center" vertical="center" wrapText="1"/>
    </xf>
    <xf numFmtId="167" fontId="4" fillId="4" borderId="1" xfId="0" quotePrefix="1" applyNumberFormat="1" applyFont="1" applyFill="1" applyBorder="1" applyAlignment="1">
      <alignment horizontal="center" vertical="center" wrapText="1"/>
    </xf>
    <xf numFmtId="3" fontId="5" fillId="4" borderId="1" xfId="0" quotePrefix="1" applyNumberFormat="1" applyFont="1" applyFill="1" applyBorder="1" applyAlignment="1">
      <alignment horizontal="center" vertical="center" wrapText="1"/>
    </xf>
    <xf numFmtId="37" fontId="7" fillId="4" borderId="1" xfId="11" applyNumberFormat="1" applyFont="1" applyFill="1" applyBorder="1" applyAlignment="1">
      <alignment horizontal="center" vertical="center" wrapText="1"/>
    </xf>
    <xf numFmtId="0" fontId="4" fillId="5" borderId="1" xfId="11" applyFont="1" applyFill="1" applyBorder="1" applyAlignment="1">
      <alignment horizontal="left" vertical="center" wrapText="1"/>
    </xf>
    <xf numFmtId="165" fontId="7" fillId="5" borderId="1" xfId="11" applyNumberFormat="1" applyFont="1" applyFill="1" applyBorder="1" applyAlignment="1">
      <alignment horizontal="center" vertical="center"/>
    </xf>
    <xf numFmtId="165" fontId="7" fillId="5" borderId="1" xfId="11" applyNumberFormat="1" applyFont="1" applyFill="1" applyBorder="1" applyAlignment="1">
      <alignment horizontal="center" vertical="center" wrapText="1"/>
    </xf>
    <xf numFmtId="37" fontId="7" fillId="5" borderId="1" xfId="11" applyNumberFormat="1" applyFont="1" applyFill="1" applyBorder="1" applyAlignment="1">
      <alignment horizontal="center" vertical="center" wrapText="1"/>
    </xf>
    <xf numFmtId="3" fontId="7" fillId="4" borderId="1" xfId="2" applyNumberFormat="1" applyFont="1" applyFill="1" applyBorder="1" applyAlignment="1">
      <alignment horizontal="center" vertical="center" wrapText="1"/>
    </xf>
    <xf numFmtId="165" fontId="4" fillId="4" borderId="1" xfId="11" applyNumberFormat="1" applyFont="1" applyFill="1" applyBorder="1" applyAlignment="1">
      <alignment horizontal="center" vertical="center"/>
    </xf>
    <xf numFmtId="165" fontId="4" fillId="4" borderId="1" xfId="11" applyNumberFormat="1" applyFont="1" applyFill="1" applyBorder="1" applyAlignment="1">
      <alignment horizontal="center" vertical="center" wrapText="1"/>
    </xf>
    <xf numFmtId="37" fontId="4" fillId="4" borderId="1" xfId="11" applyNumberFormat="1" applyFont="1" applyFill="1" applyBorder="1" applyAlignment="1">
      <alignment horizontal="center" vertical="center"/>
    </xf>
    <xf numFmtId="165" fontId="4" fillId="5" borderId="1" xfId="11" applyNumberFormat="1" applyFont="1" applyFill="1" applyBorder="1" applyAlignment="1">
      <alignment horizontal="center" vertical="center"/>
    </xf>
    <xf numFmtId="165" fontId="4" fillId="5" borderId="1" xfId="11" applyNumberFormat="1" applyFont="1" applyFill="1" applyBorder="1" applyAlignment="1">
      <alignment horizontal="center" vertical="center" wrapText="1"/>
    </xf>
    <xf numFmtId="37" fontId="4" fillId="5" borderId="1" xfId="11" applyNumberFormat="1" applyFont="1" applyFill="1" applyBorder="1" applyAlignment="1">
      <alignment horizontal="center" vertical="center"/>
    </xf>
    <xf numFmtId="37" fontId="5" fillId="4" borderId="1" xfId="11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165" fontId="7" fillId="4" borderId="1" xfId="0" applyNumberFormat="1" applyFont="1" applyFill="1" applyBorder="1" applyAlignment="1">
      <alignment vertical="center" wrapText="1"/>
    </xf>
    <xf numFmtId="1" fontId="7" fillId="4" borderId="1" xfId="3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vertical="center" wrapText="1"/>
    </xf>
    <xf numFmtId="1" fontId="7" fillId="5" borderId="1" xfId="3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4" fillId="4" borderId="1" xfId="13" applyFont="1" applyFill="1" applyBorder="1" applyAlignment="1">
      <alignment horizontal="center" vertical="center"/>
    </xf>
    <xf numFmtId="43" fontId="4" fillId="4" borderId="1" xfId="3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3" fontId="4" fillId="4" borderId="1" xfId="3" applyNumberFormat="1" applyFont="1" applyFill="1" applyBorder="1" applyAlignment="1">
      <alignment horizontal="center" vertical="center" wrapText="1"/>
    </xf>
    <xf numFmtId="0" fontId="4" fillId="5" borderId="1" xfId="13" applyFont="1" applyFill="1" applyBorder="1" applyAlignment="1">
      <alignment horizontal="center" vertical="center"/>
    </xf>
    <xf numFmtId="43" fontId="4" fillId="5" borderId="1" xfId="3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3" fontId="4" fillId="5" borderId="1" xfId="3" applyNumberFormat="1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1" fontId="6" fillId="4" borderId="1" xfId="3" applyNumberFormat="1" applyFont="1" applyFill="1" applyBorder="1" applyAlignment="1">
      <alignment horizontal="center" vertical="center" wrapText="1"/>
    </xf>
    <xf numFmtId="1" fontId="6" fillId="5" borderId="1" xfId="3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10" applyNumberFormat="1" applyFont="1" applyFill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 wrapText="1"/>
    </xf>
    <xf numFmtId="43" fontId="7" fillId="5" borderId="4" xfId="2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3" fontId="4" fillId="5" borderId="1" xfId="10" applyNumberFormat="1" applyFont="1" applyFill="1" applyBorder="1" applyAlignment="1">
      <alignment horizontal="center" vertical="center" wrapText="1"/>
    </xf>
    <xf numFmtId="3" fontId="5" fillId="5" borderId="1" xfId="10" applyNumberFormat="1" applyFont="1" applyFill="1" applyBorder="1" applyAlignment="1">
      <alignment horizontal="center" vertical="center" wrapText="1"/>
    </xf>
    <xf numFmtId="3" fontId="7" fillId="5" borderId="1" xfId="2" applyNumberFormat="1" applyFont="1" applyFill="1" applyBorder="1" applyAlignment="1">
      <alignment horizontal="center" vertical="center" wrapText="1"/>
    </xf>
    <xf numFmtId="0" fontId="4" fillId="4" borderId="1" xfId="18" applyFont="1" applyFill="1" applyBorder="1" applyAlignment="1">
      <alignment horizontal="center" vertical="center" wrapText="1"/>
    </xf>
    <xf numFmtId="0" fontId="4" fillId="5" borderId="1" xfId="18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43" fontId="7" fillId="4" borderId="1" xfId="2" applyNumberFormat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2" fillId="4" borderId="1" xfId="16" applyNumberFormat="1" applyFont="1" applyFill="1" applyBorder="1" applyAlignment="1">
      <alignment horizontal="center" vertical="center" wrapText="1"/>
    </xf>
    <xf numFmtId="3" fontId="22" fillId="5" borderId="1" xfId="16" applyNumberFormat="1" applyFont="1" applyFill="1" applyBorder="1" applyAlignment="1">
      <alignment horizontal="center" vertical="center" wrapText="1"/>
    </xf>
    <xf numFmtId="3" fontId="21" fillId="4" borderId="1" xfId="16" applyNumberFormat="1" applyFont="1" applyFill="1" applyBorder="1" applyAlignment="1">
      <alignment horizontal="center" vertical="center" wrapText="1"/>
    </xf>
    <xf numFmtId="3" fontId="21" fillId="5" borderId="1" xfId="16" applyNumberFormat="1" applyFont="1" applyFill="1" applyBorder="1" applyAlignment="1">
      <alignment horizontal="center" vertical="center" wrapText="1"/>
    </xf>
    <xf numFmtId="0" fontId="4" fillId="0" borderId="1" xfId="12" applyNumberFormat="1" applyFont="1" applyFill="1" applyBorder="1" applyAlignment="1">
      <alignment horizontal="center" vertical="center" wrapText="1"/>
    </xf>
    <xf numFmtId="0" fontId="5" fillId="0" borderId="1" xfId="12" applyNumberFormat="1" applyFont="1" applyFill="1" applyBorder="1" applyAlignment="1">
      <alignment horizontal="center"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17" fontId="4" fillId="4" borderId="1" xfId="0" applyNumberFormat="1" applyFont="1" applyFill="1" applyBorder="1" applyAlignment="1">
      <alignment horizontal="center" vertical="center" wrapText="1"/>
    </xf>
    <xf numFmtId="3" fontId="21" fillId="4" borderId="1" xfId="0" applyNumberFormat="1" applyFont="1" applyFill="1" applyBorder="1" applyAlignment="1">
      <alignment horizontal="center" vertical="center" wrapText="1"/>
    </xf>
    <xf numFmtId="17" fontId="4" fillId="5" borderId="1" xfId="0" applyNumberFormat="1" applyFont="1" applyFill="1" applyBorder="1" applyAlignment="1">
      <alignment horizontal="center" vertical="center" wrapText="1"/>
    </xf>
    <xf numFmtId="3" fontId="21" fillId="5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4" fontId="7" fillId="4" borderId="1" xfId="4" applyNumberFormat="1" applyFont="1" applyFill="1" applyBorder="1" applyAlignment="1">
      <alignment horizontal="left" vertical="center" wrapText="1"/>
    </xf>
    <xf numFmtId="167" fontId="4" fillId="4" borderId="1" xfId="13" applyNumberFormat="1" applyFont="1" applyFill="1" applyBorder="1" applyAlignment="1">
      <alignment horizontal="center" vertical="center"/>
    </xf>
    <xf numFmtId="3" fontId="5" fillId="4" borderId="1" xfId="13" applyNumberFormat="1" applyFont="1" applyFill="1" applyBorder="1" applyAlignment="1">
      <alignment horizontal="center" vertical="center"/>
    </xf>
    <xf numFmtId="164" fontId="7" fillId="5" borderId="1" xfId="4" applyNumberFormat="1" applyFont="1" applyFill="1" applyBorder="1" applyAlignment="1">
      <alignment horizontal="left" vertical="center" wrapText="1"/>
    </xf>
    <xf numFmtId="167" fontId="4" fillId="5" borderId="1" xfId="13" applyNumberFormat="1" applyFont="1" applyFill="1" applyBorder="1" applyAlignment="1">
      <alignment horizontal="center" vertical="center"/>
    </xf>
    <xf numFmtId="3" fontId="5" fillId="5" borderId="1" xfId="13" applyNumberFormat="1" applyFont="1" applyFill="1" applyBorder="1" applyAlignment="1">
      <alignment horizontal="center" vertical="center"/>
    </xf>
    <xf numFmtId="1" fontId="7" fillId="3" borderId="1" xfId="2" applyNumberFormat="1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5" borderId="1" xfId="2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1" fontId="4" fillId="4" borderId="1" xfId="3" applyNumberFormat="1" applyFont="1" applyFill="1" applyBorder="1" applyAlignment="1">
      <alignment horizontal="center" vertical="center" wrapText="1"/>
    </xf>
    <xf numFmtId="1" fontId="4" fillId="5" borderId="1" xfId="3" applyNumberFormat="1" applyFont="1" applyFill="1" applyBorder="1" applyAlignment="1">
      <alignment horizontal="center" vertical="center" wrapText="1"/>
    </xf>
    <xf numFmtId="3" fontId="4" fillId="4" borderId="1" xfId="12" applyNumberFormat="1" applyFont="1" applyFill="1" applyBorder="1" applyAlignment="1">
      <alignment horizontal="center" vertical="center" wrapText="1"/>
    </xf>
    <xf numFmtId="3" fontId="5" fillId="4" borderId="1" xfId="12" applyNumberFormat="1" applyFont="1" applyFill="1" applyBorder="1" applyAlignment="1">
      <alignment horizontal="center" vertical="center" wrapText="1"/>
    </xf>
    <xf numFmtId="3" fontId="4" fillId="4" borderId="1" xfId="12" quotePrefix="1" applyNumberFormat="1" applyFont="1" applyFill="1" applyBorder="1" applyAlignment="1">
      <alignment horizontal="center" vertical="center" wrapText="1"/>
    </xf>
    <xf numFmtId="1" fontId="6" fillId="4" borderId="1" xfId="2" applyNumberFormat="1" applyFont="1" applyFill="1" applyBorder="1" applyAlignment="1">
      <alignment horizontal="center" vertical="center" wrapText="1"/>
    </xf>
    <xf numFmtId="1" fontId="6" fillId="5" borderId="1" xfId="2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3" fontId="7" fillId="5" borderId="1" xfId="11" applyNumberFormat="1" applyFont="1" applyFill="1" applyBorder="1" applyAlignment="1">
      <alignment horizontal="center" vertical="center" wrapText="1"/>
    </xf>
    <xf numFmtId="3" fontId="4" fillId="5" borderId="1" xfId="11" applyNumberFormat="1" applyFont="1" applyFill="1" applyBorder="1" applyAlignment="1">
      <alignment horizontal="center" vertical="center"/>
    </xf>
    <xf numFmtId="3" fontId="7" fillId="4" borderId="1" xfId="11" applyNumberFormat="1" applyFont="1" applyFill="1" applyBorder="1" applyAlignment="1">
      <alignment horizontal="center" vertical="center" wrapText="1"/>
    </xf>
    <xf numFmtId="3" fontId="4" fillId="4" borderId="1" xfId="11" applyNumberFormat="1" applyFont="1" applyFill="1" applyBorder="1" applyAlignment="1">
      <alignment horizontal="center" vertical="center"/>
    </xf>
    <xf numFmtId="3" fontId="4" fillId="4" borderId="1" xfId="1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10" fillId="7" borderId="0" xfId="0" applyFont="1" applyFill="1" applyAlignment="1"/>
    <xf numFmtId="37" fontId="10" fillId="4" borderId="0" xfId="0" applyNumberFormat="1" applyFont="1" applyFill="1" applyAlignment="1"/>
    <xf numFmtId="3" fontId="10" fillId="0" borderId="0" xfId="0" applyNumberFormat="1" applyFont="1" applyAlignment="1"/>
    <xf numFmtId="165" fontId="7" fillId="5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167" fontId="4" fillId="8" borderId="1" xfId="13" applyNumberFormat="1" applyFont="1" applyFill="1" applyBorder="1" applyAlignment="1">
      <alignment horizontal="center" vertical="center"/>
    </xf>
    <xf numFmtId="3" fontId="5" fillId="8" borderId="1" xfId="13" applyNumberFormat="1" applyFont="1" applyFill="1" applyBorder="1" applyAlignment="1">
      <alignment horizontal="center" vertical="center"/>
    </xf>
    <xf numFmtId="1" fontId="7" fillId="8" borderId="1" xfId="2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1" fontId="7" fillId="8" borderId="1" xfId="11" applyNumberFormat="1" applyFont="1" applyFill="1" applyBorder="1" applyAlignment="1">
      <alignment horizontal="center" vertical="center" wrapText="1"/>
    </xf>
    <xf numFmtId="3" fontId="7" fillId="8" borderId="1" xfId="2" applyNumberFormat="1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0" fontId="10" fillId="5" borderId="0" xfId="0" applyFont="1" applyFill="1" applyAlignment="1"/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67" fontId="10" fillId="0" borderId="1" xfId="0" quotePrefix="1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4" fontId="10" fillId="4" borderId="0" xfId="0" applyNumberFormat="1" applyFont="1" applyFill="1" applyAlignment="1"/>
    <xf numFmtId="4" fontId="10" fillId="0" borderId="0" xfId="0" applyNumberFormat="1" applyFont="1" applyAlignment="1"/>
    <xf numFmtId="0" fontId="21" fillId="4" borderId="1" xfId="0" applyFont="1" applyFill="1" applyBorder="1" applyAlignment="1">
      <alignment vertical="center" wrapText="1"/>
    </xf>
    <xf numFmtId="43" fontId="7" fillId="4" borderId="4" xfId="2" applyNumberFormat="1" applyFont="1" applyFill="1" applyBorder="1" applyAlignment="1">
      <alignment horizontal="left" vertical="center" wrapText="1"/>
    </xf>
    <xf numFmtId="1" fontId="10" fillId="4" borderId="0" xfId="0" applyNumberFormat="1" applyFont="1" applyFill="1" applyAlignment="1"/>
    <xf numFmtId="0" fontId="10" fillId="10" borderId="0" xfId="0" applyFont="1" applyFill="1" applyAlignment="1"/>
    <xf numFmtId="0" fontId="9" fillId="10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3" fontId="9" fillId="5" borderId="0" xfId="0" applyNumberFormat="1" applyFont="1" applyFill="1" applyAlignment="1">
      <alignment horizontal="center" vertical="center" wrapText="1"/>
    </xf>
    <xf numFmtId="0" fontId="25" fillId="7" borderId="0" xfId="0" applyFont="1" applyFill="1" applyAlignment="1"/>
    <xf numFmtId="3" fontId="9" fillId="7" borderId="0" xfId="0" applyNumberFormat="1" applyFont="1" applyFill="1" applyAlignment="1"/>
    <xf numFmtId="0" fontId="9" fillId="7" borderId="0" xfId="0" applyFont="1" applyFill="1" applyAlignment="1"/>
    <xf numFmtId="3" fontId="7" fillId="11" borderId="1" xfId="3" applyNumberFormat="1" applyFont="1" applyFill="1" applyBorder="1" applyAlignment="1">
      <alignment horizontal="center" vertical="center" wrapText="1"/>
    </xf>
    <xf numFmtId="3" fontId="6" fillId="11" borderId="1" xfId="3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37" fontId="7" fillId="11" borderId="1" xfId="11" applyNumberFormat="1" applyFont="1" applyFill="1" applyBorder="1" applyAlignment="1">
      <alignment horizontal="center" vertical="center" wrapText="1"/>
    </xf>
    <xf numFmtId="37" fontId="10" fillId="0" borderId="0" xfId="0" applyNumberFormat="1" applyFont="1" applyAlignment="1"/>
    <xf numFmtId="168" fontId="10" fillId="0" borderId="0" xfId="0" applyNumberFormat="1" applyFont="1" applyAlignment="1"/>
    <xf numFmtId="3" fontId="7" fillId="11" borderId="1" xfId="1" applyNumberFormat="1" applyFont="1" applyFill="1" applyBorder="1" applyAlignment="1">
      <alignment horizontal="center" vertical="center" wrapText="1"/>
    </xf>
    <xf numFmtId="3" fontId="21" fillId="11" borderId="1" xfId="16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/>
    <xf numFmtId="3" fontId="4" fillId="0" borderId="0" xfId="0" applyNumberFormat="1" applyFont="1" applyAlignment="1"/>
    <xf numFmtId="3" fontId="22" fillId="10" borderId="1" xfId="16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44" fontId="16" fillId="0" borderId="0" xfId="9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49" fontId="12" fillId="0" borderId="0" xfId="0" applyNumberFormat="1" applyFont="1" applyAlignment="1">
      <alignment horizontal="center"/>
    </xf>
    <xf numFmtId="44" fontId="12" fillId="0" borderId="0" xfId="9" applyFont="1" applyAlignment="1">
      <alignment horizont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</cellXfs>
  <cellStyles count="19">
    <cellStyle name="Millares" xfId="1" builtinId="3"/>
    <cellStyle name="Millares 2" xfId="2"/>
    <cellStyle name="Millares 3" xfId="3"/>
    <cellStyle name="Millares 3_DTP4 Y DTP6 2011-13" xfId="4"/>
    <cellStyle name="Millares 4" xfId="5"/>
    <cellStyle name="Millares 5" xfId="6"/>
    <cellStyle name="Millares 6" xfId="7"/>
    <cellStyle name="Millares 7" xfId="8"/>
    <cellStyle name="Moneda" xfId="9" builtinId="4"/>
    <cellStyle name="Moneda 2" xfId="10"/>
    <cellStyle name="Normal" xfId="0" builtinId="0"/>
    <cellStyle name="Normal 2" xfId="11"/>
    <cellStyle name="Normal 2 3" xfId="12"/>
    <cellStyle name="Normal 3" xfId="13"/>
    <cellStyle name="Normal 3 10" xfId="14"/>
    <cellStyle name="Normal 4" xfId="15"/>
    <cellStyle name="Normal 5" xfId="16"/>
    <cellStyle name="Normal 6" xfId="17"/>
    <cellStyle name="Normal_DTP4 Y DTP6 2011-1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AV128"/>
  <sheetViews>
    <sheetView topLeftCell="E1" zoomScaleNormal="100" workbookViewId="0">
      <selection activeCell="AK24" sqref="AK24"/>
    </sheetView>
  </sheetViews>
  <sheetFormatPr baseColWidth="10" defaultRowHeight="13.5"/>
  <cols>
    <col min="1" max="1" width="5.85546875" style="53" customWidth="1"/>
    <col min="2" max="2" width="12.5703125" style="15" customWidth="1"/>
    <col min="3" max="3" width="6.85546875" style="15" customWidth="1"/>
    <col min="4" max="4" width="8.28515625" style="53" customWidth="1"/>
    <col min="5" max="5" width="13.140625" style="55" customWidth="1"/>
    <col min="6" max="6" width="5.42578125" style="55" customWidth="1"/>
    <col min="7" max="7" width="32.28515625" style="23" customWidth="1"/>
    <col min="8" max="8" width="8" style="55" customWidth="1"/>
    <col min="9" max="9" width="13.5703125" style="55" customWidth="1"/>
    <col min="10" max="10" width="9.42578125" style="15" hidden="1" customWidth="1"/>
    <col min="11" max="11" width="9.140625" style="15" hidden="1" customWidth="1"/>
    <col min="12" max="12" width="11.28515625" style="126" customWidth="1"/>
    <col min="13" max="15" width="6.7109375" style="56" hidden="1" customWidth="1"/>
    <col min="16" max="16" width="7.140625" style="56" hidden="1" customWidth="1"/>
    <col min="17" max="17" width="11.42578125" style="57" customWidth="1"/>
    <col min="18" max="18" width="7.28515625" style="57" customWidth="1"/>
    <col min="19" max="19" width="9.5703125" style="57" customWidth="1"/>
    <col min="20" max="20" width="7.7109375" style="57" customWidth="1"/>
    <col min="21" max="21" width="7" style="57" customWidth="1"/>
    <col min="22" max="22" width="8.7109375" style="57" hidden="1" customWidth="1"/>
    <col min="23" max="23" width="7.28515625" style="57" customWidth="1"/>
    <col min="24" max="24" width="7.5703125" style="57" customWidth="1"/>
    <col min="25" max="25" width="7.7109375" style="57" customWidth="1"/>
    <col min="26" max="26" width="7.85546875" style="57" customWidth="1"/>
    <col min="27" max="27" width="7.5703125" style="57" hidden="1" customWidth="1"/>
    <col min="28" max="28" width="10.7109375" style="58" customWidth="1"/>
    <col min="29" max="29" width="24.140625" style="38" hidden="1" customWidth="1"/>
    <col min="30" max="30" width="3" style="15" hidden="1" customWidth="1"/>
    <col min="31" max="31" width="13.5703125" style="15" hidden="1" customWidth="1"/>
    <col min="32" max="36" width="11.42578125" style="15" hidden="1" customWidth="1"/>
    <col min="37" max="38" width="11.42578125" style="15" customWidth="1"/>
    <col min="39" max="40" width="11.42578125" style="15" hidden="1" customWidth="1"/>
    <col min="41" max="41" width="1.7109375" style="15" hidden="1" customWidth="1"/>
    <col min="42" max="42" width="4" style="15" hidden="1" customWidth="1"/>
    <col min="43" max="43" width="2.42578125" style="15" hidden="1" customWidth="1"/>
    <col min="44" max="44" width="6.140625" style="15" hidden="1" customWidth="1"/>
    <col min="45" max="46" width="11.42578125" style="15" hidden="1" customWidth="1"/>
    <col min="47" max="47" width="0" style="15" hidden="1" customWidth="1"/>
    <col min="48" max="16384" width="11.42578125" style="15"/>
  </cols>
  <sheetData>
    <row r="1" spans="1:38" s="61" customFormat="1" ht="25.5" customHeight="1">
      <c r="A1" s="59"/>
      <c r="B1" s="355" t="s">
        <v>210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60"/>
    </row>
    <row r="2" spans="1:38" s="61" customFormat="1" ht="15.75">
      <c r="A2" s="356" t="s">
        <v>260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60"/>
    </row>
    <row r="3" spans="1:38" s="64" customFormat="1" ht="21" customHeight="1">
      <c r="B3" s="64" t="s">
        <v>58</v>
      </c>
      <c r="E3" s="65"/>
      <c r="F3" s="65"/>
      <c r="H3" s="65"/>
      <c r="I3" s="65"/>
      <c r="L3" s="124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5"/>
    </row>
    <row r="4" spans="1:38">
      <c r="AC4" s="37"/>
    </row>
    <row r="5" spans="1:38" ht="26.25" customHeight="1">
      <c r="A5" s="358" t="s">
        <v>147</v>
      </c>
      <c r="B5" s="358" t="s">
        <v>118</v>
      </c>
      <c r="C5" s="358" t="s">
        <v>119</v>
      </c>
      <c r="D5" s="358" t="s">
        <v>23</v>
      </c>
      <c r="E5" s="344" t="s">
        <v>21</v>
      </c>
      <c r="F5" s="344" t="s">
        <v>22</v>
      </c>
      <c r="G5" s="346" t="s">
        <v>0</v>
      </c>
      <c r="H5" s="348" t="s">
        <v>1</v>
      </c>
      <c r="I5" s="349"/>
      <c r="J5" s="344" t="s">
        <v>2</v>
      </c>
      <c r="K5" s="344" t="s">
        <v>3</v>
      </c>
      <c r="L5" s="353" t="s">
        <v>207</v>
      </c>
      <c r="M5" s="350" t="s">
        <v>214</v>
      </c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2"/>
      <c r="AB5" s="344" t="s">
        <v>208</v>
      </c>
      <c r="AC5" s="37"/>
      <c r="AE5" s="299"/>
      <c r="AF5" s="299"/>
    </row>
    <row r="6" spans="1:38" ht="28.5" customHeight="1">
      <c r="A6" s="359"/>
      <c r="B6" s="359"/>
      <c r="C6" s="359"/>
      <c r="D6" s="359"/>
      <c r="E6" s="345"/>
      <c r="F6" s="345"/>
      <c r="G6" s="347"/>
      <c r="H6" s="18" t="s">
        <v>4</v>
      </c>
      <c r="I6" s="18" t="s">
        <v>5</v>
      </c>
      <c r="J6" s="345"/>
      <c r="K6" s="345"/>
      <c r="L6" s="354"/>
      <c r="M6" s="19" t="s">
        <v>6</v>
      </c>
      <c r="N6" s="19" t="s">
        <v>7</v>
      </c>
      <c r="O6" s="19" t="s">
        <v>8</v>
      </c>
      <c r="P6" s="19" t="s">
        <v>9</v>
      </c>
      <c r="Q6" s="19" t="s">
        <v>239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345"/>
      <c r="AC6" s="313"/>
    </row>
    <row r="7" spans="1:38" s="23" customFormat="1" ht="55.5" customHeight="1">
      <c r="A7" s="135">
        <v>201</v>
      </c>
      <c r="B7" s="136" t="s">
        <v>120</v>
      </c>
      <c r="C7" s="137" t="s">
        <v>121</v>
      </c>
      <c r="D7" s="136" t="s">
        <v>122</v>
      </c>
      <c r="E7" s="138" t="s">
        <v>163</v>
      </c>
      <c r="F7" s="138">
        <v>1</v>
      </c>
      <c r="G7" s="139" t="s">
        <v>136</v>
      </c>
      <c r="H7" s="140">
        <v>2303</v>
      </c>
      <c r="I7" s="138" t="s">
        <v>33</v>
      </c>
      <c r="J7" s="141">
        <v>41061</v>
      </c>
      <c r="K7" s="142">
        <v>41274</v>
      </c>
      <c r="L7" s="143">
        <v>3</v>
      </c>
      <c r="M7" s="144">
        <v>0</v>
      </c>
      <c r="N7" s="144">
        <v>0</v>
      </c>
      <c r="O7" s="144">
        <v>0</v>
      </c>
      <c r="P7" s="246">
        <v>0</v>
      </c>
      <c r="Q7" s="145">
        <f t="shared" ref="Q7:Q16" si="0">SUM(M7:P7)</f>
        <v>0</v>
      </c>
      <c r="R7" s="144">
        <v>0</v>
      </c>
      <c r="S7" s="144">
        <v>0</v>
      </c>
      <c r="T7" s="144">
        <v>0</v>
      </c>
      <c r="U7" s="144">
        <v>0</v>
      </c>
      <c r="V7" s="145">
        <f t="shared" ref="V7:V16" si="1">SUM(R7:U7)</f>
        <v>0</v>
      </c>
      <c r="W7" s="144">
        <v>0</v>
      </c>
      <c r="X7" s="146">
        <v>0</v>
      </c>
      <c r="Y7" s="144">
        <v>0</v>
      </c>
      <c r="Z7" s="144">
        <v>2</v>
      </c>
      <c r="AA7" s="145">
        <f t="shared" ref="AA7:AA16" si="2">SUM(W7:Z7)</f>
        <v>2</v>
      </c>
      <c r="AB7" s="145">
        <f t="shared" ref="AB7:AB12" si="3">+AA7+V7+Q7</f>
        <v>2</v>
      </c>
      <c r="AC7" s="39" t="s">
        <v>137</v>
      </c>
    </row>
    <row r="8" spans="1:38" s="23" customFormat="1" ht="55.5" hidden="1" customHeight="1">
      <c r="A8" s="147">
        <v>201</v>
      </c>
      <c r="B8" s="148" t="s">
        <v>120</v>
      </c>
      <c r="C8" s="149" t="s">
        <v>121</v>
      </c>
      <c r="D8" s="148" t="s">
        <v>122</v>
      </c>
      <c r="E8" s="150" t="s">
        <v>163</v>
      </c>
      <c r="F8" s="150">
        <v>1</v>
      </c>
      <c r="G8" s="151" t="s">
        <v>136</v>
      </c>
      <c r="H8" s="152">
        <v>2303</v>
      </c>
      <c r="I8" s="150" t="s">
        <v>33</v>
      </c>
      <c r="J8" s="153">
        <v>41061</v>
      </c>
      <c r="K8" s="154">
        <v>41274</v>
      </c>
      <c r="L8" s="155">
        <f>+Q8+V8+AA8</f>
        <v>3</v>
      </c>
      <c r="M8" s="156">
        <v>0</v>
      </c>
      <c r="N8" s="156">
        <v>0</v>
      </c>
      <c r="O8" s="156">
        <v>0</v>
      </c>
      <c r="P8" s="247">
        <v>0</v>
      </c>
      <c r="Q8" s="157">
        <f t="shared" si="0"/>
        <v>0</v>
      </c>
      <c r="R8" s="144">
        <v>0</v>
      </c>
      <c r="S8" s="156">
        <v>1</v>
      </c>
      <c r="T8" s="156">
        <v>1</v>
      </c>
      <c r="U8" s="156">
        <v>0</v>
      </c>
      <c r="V8" s="157">
        <f t="shared" si="1"/>
        <v>2</v>
      </c>
      <c r="W8" s="156">
        <v>0</v>
      </c>
      <c r="X8" s="158">
        <v>0</v>
      </c>
      <c r="Y8" s="156">
        <v>0</v>
      </c>
      <c r="Z8" s="156">
        <v>1</v>
      </c>
      <c r="AA8" s="157">
        <f t="shared" si="2"/>
        <v>1</v>
      </c>
      <c r="AB8" s="157">
        <f t="shared" si="3"/>
        <v>3</v>
      </c>
      <c r="AC8" s="39" t="s">
        <v>137</v>
      </c>
    </row>
    <row r="9" spans="1:38" s="23" customFormat="1" ht="49.5" customHeight="1">
      <c r="A9" s="135">
        <v>201</v>
      </c>
      <c r="B9" s="136" t="s">
        <v>120</v>
      </c>
      <c r="C9" s="137" t="s">
        <v>121</v>
      </c>
      <c r="D9" s="136" t="s">
        <v>122</v>
      </c>
      <c r="E9" s="138" t="s">
        <v>163</v>
      </c>
      <c r="F9" s="138">
        <v>2</v>
      </c>
      <c r="G9" s="139" t="s">
        <v>138</v>
      </c>
      <c r="H9" s="159">
        <v>2317</v>
      </c>
      <c r="I9" s="159" t="s">
        <v>59</v>
      </c>
      <c r="J9" s="141">
        <v>41183</v>
      </c>
      <c r="K9" s="141">
        <v>41274</v>
      </c>
      <c r="L9" s="160">
        <v>2</v>
      </c>
      <c r="M9" s="144">
        <v>0</v>
      </c>
      <c r="N9" s="144">
        <v>0</v>
      </c>
      <c r="O9" s="144">
        <v>0</v>
      </c>
      <c r="P9" s="246">
        <v>0</v>
      </c>
      <c r="Q9" s="145">
        <f t="shared" si="0"/>
        <v>0</v>
      </c>
      <c r="R9" s="144">
        <v>0</v>
      </c>
      <c r="S9" s="144">
        <v>0</v>
      </c>
      <c r="T9" s="144">
        <v>0</v>
      </c>
      <c r="U9" s="144">
        <v>0</v>
      </c>
      <c r="V9" s="145">
        <f t="shared" si="1"/>
        <v>0</v>
      </c>
      <c r="W9" s="144">
        <v>1</v>
      </c>
      <c r="X9" s="146">
        <v>0</v>
      </c>
      <c r="Y9" s="144">
        <v>0</v>
      </c>
      <c r="Z9" s="144">
        <v>1</v>
      </c>
      <c r="AA9" s="145">
        <f t="shared" si="2"/>
        <v>2</v>
      </c>
      <c r="AB9" s="145">
        <f t="shared" si="3"/>
        <v>2</v>
      </c>
      <c r="AC9" s="39" t="s">
        <v>137</v>
      </c>
    </row>
    <row r="10" spans="1:38" s="23" customFormat="1" ht="55.5" hidden="1" customHeight="1">
      <c r="A10" s="147">
        <v>201</v>
      </c>
      <c r="B10" s="148" t="s">
        <v>120</v>
      </c>
      <c r="C10" s="149" t="s">
        <v>121</v>
      </c>
      <c r="D10" s="148" t="s">
        <v>122</v>
      </c>
      <c r="E10" s="150" t="s">
        <v>163</v>
      </c>
      <c r="F10" s="150">
        <v>2</v>
      </c>
      <c r="G10" s="151" t="s">
        <v>138</v>
      </c>
      <c r="H10" s="161">
        <v>2317</v>
      </c>
      <c r="I10" s="161" t="s">
        <v>59</v>
      </c>
      <c r="J10" s="153">
        <v>41183</v>
      </c>
      <c r="K10" s="153">
        <v>41274</v>
      </c>
      <c r="L10" s="155">
        <f>+Q10+V10+AA10</f>
        <v>2</v>
      </c>
      <c r="M10" s="156">
        <v>0</v>
      </c>
      <c r="N10" s="156">
        <v>0</v>
      </c>
      <c r="O10" s="156">
        <v>0</v>
      </c>
      <c r="P10" s="247">
        <v>0</v>
      </c>
      <c r="Q10" s="157">
        <f t="shared" si="0"/>
        <v>0</v>
      </c>
      <c r="R10" s="144">
        <v>0</v>
      </c>
      <c r="S10" s="156">
        <v>0</v>
      </c>
      <c r="T10" s="156">
        <v>0</v>
      </c>
      <c r="U10" s="156">
        <v>0</v>
      </c>
      <c r="V10" s="157">
        <f t="shared" si="1"/>
        <v>0</v>
      </c>
      <c r="W10" s="156">
        <v>0</v>
      </c>
      <c r="X10" s="158">
        <v>1</v>
      </c>
      <c r="Y10" s="156">
        <v>0</v>
      </c>
      <c r="Z10" s="156">
        <v>1</v>
      </c>
      <c r="AA10" s="157">
        <f t="shared" si="2"/>
        <v>2</v>
      </c>
      <c r="AB10" s="157">
        <f t="shared" si="3"/>
        <v>2</v>
      </c>
      <c r="AC10" s="39" t="s">
        <v>137</v>
      </c>
    </row>
    <row r="11" spans="1:38" s="23" customFormat="1" ht="60.75" customHeight="1">
      <c r="A11" s="135">
        <v>202</v>
      </c>
      <c r="B11" s="136" t="s">
        <v>120</v>
      </c>
      <c r="C11" s="137" t="s">
        <v>121</v>
      </c>
      <c r="D11" s="136" t="s">
        <v>122</v>
      </c>
      <c r="E11" s="138" t="s">
        <v>63</v>
      </c>
      <c r="F11" s="138">
        <v>3</v>
      </c>
      <c r="G11" s="162" t="s">
        <v>135</v>
      </c>
      <c r="H11" s="163">
        <v>2308</v>
      </c>
      <c r="I11" s="163" t="s">
        <v>60</v>
      </c>
      <c r="J11" s="142">
        <v>40940</v>
      </c>
      <c r="K11" s="142">
        <v>41274</v>
      </c>
      <c r="L11" s="143">
        <v>13</v>
      </c>
      <c r="M11" s="164">
        <v>0</v>
      </c>
      <c r="N11" s="164">
        <v>0</v>
      </c>
      <c r="O11" s="164">
        <v>2</v>
      </c>
      <c r="P11" s="164">
        <v>0</v>
      </c>
      <c r="Q11" s="145">
        <f t="shared" si="0"/>
        <v>2</v>
      </c>
      <c r="R11" s="164">
        <v>3</v>
      </c>
      <c r="S11" s="164">
        <v>2</v>
      </c>
      <c r="T11" s="164">
        <v>1</v>
      </c>
      <c r="U11" s="164">
        <v>2</v>
      </c>
      <c r="V11" s="145">
        <f t="shared" si="1"/>
        <v>8</v>
      </c>
      <c r="W11" s="164">
        <v>0</v>
      </c>
      <c r="X11" s="164">
        <v>1</v>
      </c>
      <c r="Y11" s="164">
        <v>1</v>
      </c>
      <c r="Z11" s="164">
        <v>1</v>
      </c>
      <c r="AA11" s="145">
        <f t="shared" si="2"/>
        <v>3</v>
      </c>
      <c r="AB11" s="145">
        <f t="shared" si="3"/>
        <v>13</v>
      </c>
      <c r="AC11" s="39" t="s">
        <v>61</v>
      </c>
    </row>
    <row r="12" spans="1:38" s="23" customFormat="1" ht="66.75" hidden="1" customHeight="1">
      <c r="A12" s="147">
        <v>202</v>
      </c>
      <c r="B12" s="148" t="s">
        <v>120</v>
      </c>
      <c r="C12" s="149" t="s">
        <v>121</v>
      </c>
      <c r="D12" s="148" t="s">
        <v>122</v>
      </c>
      <c r="E12" s="150" t="s">
        <v>63</v>
      </c>
      <c r="F12" s="150">
        <v>3</v>
      </c>
      <c r="G12" s="165" t="s">
        <v>135</v>
      </c>
      <c r="H12" s="166">
        <v>2308</v>
      </c>
      <c r="I12" s="166" t="s">
        <v>60</v>
      </c>
      <c r="J12" s="154">
        <v>40940</v>
      </c>
      <c r="K12" s="154">
        <v>41274</v>
      </c>
      <c r="L12" s="155">
        <f>+Q12+V12+AA12</f>
        <v>18</v>
      </c>
      <c r="M12" s="167">
        <v>0</v>
      </c>
      <c r="N12" s="167">
        <v>2</v>
      </c>
      <c r="O12" s="167">
        <v>2</v>
      </c>
      <c r="P12" s="167">
        <v>2</v>
      </c>
      <c r="Q12" s="157">
        <f t="shared" si="0"/>
        <v>6</v>
      </c>
      <c r="R12" s="164">
        <v>2</v>
      </c>
      <c r="S12" s="167">
        <v>2</v>
      </c>
      <c r="T12" s="167">
        <v>2</v>
      </c>
      <c r="U12" s="167">
        <v>2</v>
      </c>
      <c r="V12" s="157">
        <f t="shared" si="1"/>
        <v>8</v>
      </c>
      <c r="W12" s="167">
        <v>1</v>
      </c>
      <c r="X12" s="167">
        <v>1</v>
      </c>
      <c r="Y12" s="167">
        <v>1</v>
      </c>
      <c r="Z12" s="167">
        <v>1</v>
      </c>
      <c r="AA12" s="157">
        <f t="shared" si="2"/>
        <v>4</v>
      </c>
      <c r="AB12" s="157">
        <f t="shared" si="3"/>
        <v>18</v>
      </c>
      <c r="AC12" s="39" t="s">
        <v>61</v>
      </c>
    </row>
    <row r="13" spans="1:38" s="23" customFormat="1" ht="35.25" customHeight="1">
      <c r="A13" s="135">
        <v>203</v>
      </c>
      <c r="B13" s="136" t="s">
        <v>120</v>
      </c>
      <c r="C13" s="137" t="s">
        <v>121</v>
      </c>
      <c r="D13" s="136" t="s">
        <v>122</v>
      </c>
      <c r="E13" s="138" t="s">
        <v>87</v>
      </c>
      <c r="F13" s="138">
        <v>4</v>
      </c>
      <c r="G13" s="168" t="s">
        <v>134</v>
      </c>
      <c r="H13" s="138">
        <v>1301</v>
      </c>
      <c r="I13" s="138" t="s">
        <v>24</v>
      </c>
      <c r="J13" s="142">
        <v>41001</v>
      </c>
      <c r="K13" s="142">
        <v>41274</v>
      </c>
      <c r="L13" s="143">
        <v>14133818</v>
      </c>
      <c r="M13" s="169">
        <v>0</v>
      </c>
      <c r="N13" s="169">
        <v>0</v>
      </c>
      <c r="O13" s="169">
        <v>0</v>
      </c>
      <c r="P13" s="169">
        <v>0</v>
      </c>
      <c r="Q13" s="170">
        <f t="shared" si="0"/>
        <v>0</v>
      </c>
      <c r="R13" s="169">
        <v>0</v>
      </c>
      <c r="S13" s="169">
        <v>10286542</v>
      </c>
      <c r="T13" s="169">
        <v>0</v>
      </c>
      <c r="U13" s="169">
        <v>0</v>
      </c>
      <c r="V13" s="170">
        <f t="shared" si="1"/>
        <v>10286542</v>
      </c>
      <c r="W13" s="333">
        <v>0</v>
      </c>
      <c r="X13" s="169">
        <v>530420</v>
      </c>
      <c r="Y13" s="169">
        <v>835470</v>
      </c>
      <c r="Z13" s="169">
        <v>398232</v>
      </c>
      <c r="AA13" s="169">
        <f t="shared" si="2"/>
        <v>1764122</v>
      </c>
      <c r="AB13" s="170">
        <f>+Q13+V13+AA13</f>
        <v>12050664</v>
      </c>
      <c r="AC13" s="39" t="s">
        <v>57</v>
      </c>
      <c r="AE13" s="332" t="s">
        <v>254</v>
      </c>
    </row>
    <row r="14" spans="1:38" s="23" customFormat="1" ht="35.25" hidden="1" customHeight="1">
      <c r="A14" s="147">
        <v>203</v>
      </c>
      <c r="B14" s="148" t="s">
        <v>120</v>
      </c>
      <c r="C14" s="149" t="s">
        <v>121</v>
      </c>
      <c r="D14" s="148" t="s">
        <v>122</v>
      </c>
      <c r="E14" s="150" t="s">
        <v>87</v>
      </c>
      <c r="F14" s="150">
        <v>4</v>
      </c>
      <c r="G14" s="171" t="s">
        <v>134</v>
      </c>
      <c r="H14" s="150">
        <v>1301</v>
      </c>
      <c r="I14" s="150" t="s">
        <v>24</v>
      </c>
      <c r="J14" s="154">
        <v>41001</v>
      </c>
      <c r="K14" s="154">
        <v>41274</v>
      </c>
      <c r="L14" s="155">
        <f>+Q14+V14+AA14</f>
        <v>14133818</v>
      </c>
      <c r="M14" s="172">
        <v>0</v>
      </c>
      <c r="N14" s="172">
        <v>0</v>
      </c>
      <c r="O14" s="172">
        <v>0</v>
      </c>
      <c r="P14" s="172">
        <f>991668+1010259+1020840+1403511</f>
        <v>4426278</v>
      </c>
      <c r="Q14" s="173">
        <f t="shared" si="0"/>
        <v>4426278</v>
      </c>
      <c r="R14" s="169">
        <v>1132540</v>
      </c>
      <c r="S14" s="172">
        <v>1150000</v>
      </c>
      <c r="T14" s="172">
        <v>1175000</v>
      </c>
      <c r="U14" s="172">
        <v>1200000</v>
      </c>
      <c r="V14" s="173">
        <f t="shared" si="1"/>
        <v>4657540</v>
      </c>
      <c r="W14" s="172">
        <v>1225000</v>
      </c>
      <c r="X14" s="172">
        <v>1250000</v>
      </c>
      <c r="Y14" s="172">
        <v>1275000</v>
      </c>
      <c r="Z14" s="172">
        <v>1300000</v>
      </c>
      <c r="AA14" s="173">
        <f t="shared" si="2"/>
        <v>5050000</v>
      </c>
      <c r="AB14" s="173">
        <f>+Q14+V14+AA14</f>
        <v>14133818</v>
      </c>
      <c r="AC14" s="39" t="s">
        <v>57</v>
      </c>
    </row>
    <row r="15" spans="1:38" s="23" customFormat="1" ht="71.25" customHeight="1">
      <c r="A15" s="135">
        <v>203</v>
      </c>
      <c r="B15" s="136" t="s">
        <v>120</v>
      </c>
      <c r="C15" s="137" t="s">
        <v>121</v>
      </c>
      <c r="D15" s="136" t="s">
        <v>122</v>
      </c>
      <c r="E15" s="138" t="s">
        <v>87</v>
      </c>
      <c r="F15" s="138">
        <v>5</v>
      </c>
      <c r="G15" s="168" t="s">
        <v>203</v>
      </c>
      <c r="H15" s="140">
        <v>2303</v>
      </c>
      <c r="I15" s="174" t="s">
        <v>33</v>
      </c>
      <c r="J15" s="142">
        <v>41000</v>
      </c>
      <c r="K15" s="142">
        <v>41274</v>
      </c>
      <c r="L15" s="143">
        <v>1185</v>
      </c>
      <c r="M15" s="169">
        <v>0</v>
      </c>
      <c r="N15" s="169">
        <v>0</v>
      </c>
      <c r="O15" s="169">
        <v>0</v>
      </c>
      <c r="P15" s="169">
        <v>0</v>
      </c>
      <c r="Q15" s="170">
        <f t="shared" si="0"/>
        <v>0</v>
      </c>
      <c r="R15" s="169">
        <v>0</v>
      </c>
      <c r="S15" s="169">
        <v>499</v>
      </c>
      <c r="T15" s="169">
        <v>0</v>
      </c>
      <c r="U15" s="169">
        <v>0</v>
      </c>
      <c r="V15" s="170">
        <f t="shared" si="1"/>
        <v>499</v>
      </c>
      <c r="W15" s="333">
        <v>0</v>
      </c>
      <c r="X15" s="169">
        <v>222</v>
      </c>
      <c r="Y15" s="169">
        <v>203</v>
      </c>
      <c r="Z15" s="169">
        <v>29</v>
      </c>
      <c r="AA15" s="169">
        <f t="shared" si="2"/>
        <v>454</v>
      </c>
      <c r="AB15" s="170">
        <f>+Q15+V15+AA15</f>
        <v>953</v>
      </c>
      <c r="AC15" s="39" t="s">
        <v>57</v>
      </c>
      <c r="AE15" s="331" t="s">
        <v>255</v>
      </c>
      <c r="AL15" s="134"/>
    </row>
    <row r="16" spans="1:38" s="23" customFormat="1" ht="71.25" hidden="1" customHeight="1">
      <c r="A16" s="74">
        <v>203</v>
      </c>
      <c r="B16" s="87" t="s">
        <v>120</v>
      </c>
      <c r="C16" s="78" t="s">
        <v>121</v>
      </c>
      <c r="D16" s="87" t="s">
        <v>122</v>
      </c>
      <c r="E16" s="77" t="s">
        <v>87</v>
      </c>
      <c r="F16" s="77">
        <v>5</v>
      </c>
      <c r="G16" s="89" t="s">
        <v>203</v>
      </c>
      <c r="H16" s="79">
        <v>2303</v>
      </c>
      <c r="I16" s="77" t="s">
        <v>33</v>
      </c>
      <c r="J16" s="84">
        <v>41000</v>
      </c>
      <c r="K16" s="84">
        <v>41274</v>
      </c>
      <c r="L16" s="86">
        <f>+Q16+V16+AA16</f>
        <v>1185</v>
      </c>
      <c r="M16" s="90">
        <v>0</v>
      </c>
      <c r="N16" s="90">
        <v>0</v>
      </c>
      <c r="O16" s="90">
        <v>0</v>
      </c>
      <c r="P16" s="90">
        <v>265</v>
      </c>
      <c r="Q16" s="91">
        <f t="shared" si="0"/>
        <v>265</v>
      </c>
      <c r="R16" s="90">
        <v>90</v>
      </c>
      <c r="S16" s="90">
        <v>100</v>
      </c>
      <c r="T16" s="90">
        <v>105</v>
      </c>
      <c r="U16" s="90">
        <v>115</v>
      </c>
      <c r="V16" s="91">
        <f t="shared" si="1"/>
        <v>410</v>
      </c>
      <c r="W16" s="90">
        <v>120</v>
      </c>
      <c r="X16" s="90">
        <v>125</v>
      </c>
      <c r="Y16" s="90">
        <v>130</v>
      </c>
      <c r="Z16" s="90">
        <v>135</v>
      </c>
      <c r="AA16" s="91">
        <f t="shared" si="2"/>
        <v>510</v>
      </c>
      <c r="AB16" s="91">
        <f>+Q16+V16+AA16</f>
        <v>1185</v>
      </c>
      <c r="AC16" s="39" t="s">
        <v>57</v>
      </c>
    </row>
    <row r="18" spans="1:48" s="59" customFormat="1" ht="15.75">
      <c r="B18" s="59" t="s">
        <v>25</v>
      </c>
      <c r="E18" s="67"/>
      <c r="F18" s="67"/>
      <c r="G18" s="64"/>
      <c r="H18" s="67"/>
      <c r="I18" s="67"/>
      <c r="L18" s="125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3"/>
      <c r="AC18" s="60"/>
    </row>
    <row r="19" spans="1:48" s="53" customFormat="1">
      <c r="E19" s="37"/>
      <c r="F19" s="37"/>
      <c r="G19" s="54"/>
      <c r="H19" s="37"/>
      <c r="I19" s="37"/>
      <c r="L19" s="12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  <c r="AC19" s="38"/>
    </row>
    <row r="20" spans="1:48" ht="30.75" customHeight="1">
      <c r="A20" s="357" t="s">
        <v>147</v>
      </c>
      <c r="B20" s="358" t="s">
        <v>118</v>
      </c>
      <c r="C20" s="358" t="s">
        <v>119</v>
      </c>
      <c r="D20" s="358" t="s">
        <v>23</v>
      </c>
      <c r="E20" s="344" t="s">
        <v>21</v>
      </c>
      <c r="F20" s="344" t="s">
        <v>22</v>
      </c>
      <c r="G20" s="346" t="s">
        <v>0</v>
      </c>
      <c r="H20" s="348" t="s">
        <v>1</v>
      </c>
      <c r="I20" s="349"/>
      <c r="J20" s="344" t="s">
        <v>2</v>
      </c>
      <c r="K20" s="344" t="s">
        <v>3</v>
      </c>
      <c r="L20" s="353" t="s">
        <v>261</v>
      </c>
      <c r="M20" s="350" t="s">
        <v>214</v>
      </c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2"/>
      <c r="AB20" s="344" t="s">
        <v>208</v>
      </c>
      <c r="AC20" s="57"/>
      <c r="AE20" s="299"/>
    </row>
    <row r="21" spans="1:48" ht="25.5" customHeight="1">
      <c r="A21" s="357"/>
      <c r="B21" s="359"/>
      <c r="C21" s="359"/>
      <c r="D21" s="359"/>
      <c r="E21" s="345"/>
      <c r="F21" s="345"/>
      <c r="G21" s="347"/>
      <c r="H21" s="18" t="s">
        <v>4</v>
      </c>
      <c r="I21" s="18" t="s">
        <v>5</v>
      </c>
      <c r="J21" s="345"/>
      <c r="K21" s="345"/>
      <c r="L21" s="354"/>
      <c r="M21" s="19" t="s">
        <v>6</v>
      </c>
      <c r="N21" s="19" t="s">
        <v>7</v>
      </c>
      <c r="O21" s="19" t="s">
        <v>8</v>
      </c>
      <c r="P21" s="19" t="s">
        <v>9</v>
      </c>
      <c r="Q21" s="19" t="s">
        <v>239</v>
      </c>
      <c r="R21" s="19" t="s">
        <v>10</v>
      </c>
      <c r="S21" s="19" t="s">
        <v>11</v>
      </c>
      <c r="T21" s="19" t="s">
        <v>12</v>
      </c>
      <c r="U21" s="19" t="s">
        <v>13</v>
      </c>
      <c r="V21" s="19" t="s">
        <v>14</v>
      </c>
      <c r="W21" s="19" t="s">
        <v>15</v>
      </c>
      <c r="X21" s="19" t="s">
        <v>16</v>
      </c>
      <c r="Y21" s="19" t="s">
        <v>17</v>
      </c>
      <c r="Z21" s="19" t="s">
        <v>18</v>
      </c>
      <c r="AA21" s="19" t="s">
        <v>19</v>
      </c>
      <c r="AB21" s="345"/>
      <c r="AE21" s="299"/>
    </row>
    <row r="22" spans="1:48" s="23" customFormat="1" ht="66" customHeight="1">
      <c r="A22" s="135">
        <v>204</v>
      </c>
      <c r="B22" s="46" t="s">
        <v>70</v>
      </c>
      <c r="C22" s="137" t="s">
        <v>121</v>
      </c>
      <c r="D22" s="136" t="s">
        <v>123</v>
      </c>
      <c r="E22" s="138" t="s">
        <v>164</v>
      </c>
      <c r="F22" s="175">
        <v>6</v>
      </c>
      <c r="G22" s="176" t="s">
        <v>211</v>
      </c>
      <c r="H22" s="177">
        <v>2310</v>
      </c>
      <c r="I22" s="177" t="s">
        <v>180</v>
      </c>
      <c r="J22" s="178">
        <v>40971</v>
      </c>
      <c r="K22" s="178">
        <v>41274</v>
      </c>
      <c r="L22" s="179">
        <v>35596</v>
      </c>
      <c r="M22" s="169">
        <v>0</v>
      </c>
      <c r="N22" s="169">
        <v>0</v>
      </c>
      <c r="O22" s="169">
        <v>0</v>
      </c>
      <c r="P22" s="169">
        <v>0</v>
      </c>
      <c r="Q22" s="179">
        <f t="shared" ref="Q22:Q30" si="4">SUM(M22:P22)</f>
        <v>0</v>
      </c>
      <c r="R22" s="164">
        <v>4764</v>
      </c>
      <c r="S22" s="164">
        <v>3897</v>
      </c>
      <c r="T22" s="164">
        <v>4442</v>
      </c>
      <c r="U22" s="164">
        <v>3507</v>
      </c>
      <c r="V22" s="180">
        <f t="shared" ref="V22:V30" si="5">SUM(R22:U22)</f>
        <v>16610</v>
      </c>
      <c r="W22" s="335">
        <v>0</v>
      </c>
      <c r="X22" s="164">
        <v>838</v>
      </c>
      <c r="Y22" s="164">
        <v>16499</v>
      </c>
      <c r="Z22" s="164">
        <v>1649</v>
      </c>
      <c r="AA22" s="180">
        <f t="shared" ref="AA22:AA30" si="6">SUM(W22:Z22)</f>
        <v>18986</v>
      </c>
      <c r="AB22" s="170">
        <f t="shared" ref="AB22:AB30" si="7">+Q22+V22+AA22</f>
        <v>35596</v>
      </c>
      <c r="AC22" s="39" t="s">
        <v>46</v>
      </c>
      <c r="AD22" s="134"/>
      <c r="AE22" s="331" t="s">
        <v>256</v>
      </c>
      <c r="AL22" s="134"/>
    </row>
    <row r="23" spans="1:48" s="23" customFormat="1" ht="66" hidden="1" customHeight="1">
      <c r="A23" s="147">
        <v>204</v>
      </c>
      <c r="B23" s="87" t="s">
        <v>70</v>
      </c>
      <c r="C23" s="149" t="s">
        <v>121</v>
      </c>
      <c r="D23" s="148" t="s">
        <v>123</v>
      </c>
      <c r="E23" s="150" t="s">
        <v>164</v>
      </c>
      <c r="F23" s="181">
        <v>6</v>
      </c>
      <c r="G23" s="182" t="s">
        <v>178</v>
      </c>
      <c r="H23" s="156">
        <v>2310</v>
      </c>
      <c r="I23" s="156" t="s">
        <v>180</v>
      </c>
      <c r="J23" s="153">
        <v>40971</v>
      </c>
      <c r="K23" s="153">
        <v>41274</v>
      </c>
      <c r="L23" s="183">
        <f>+Q23+V23+AA23</f>
        <v>5976</v>
      </c>
      <c r="M23" s="172">
        <v>0</v>
      </c>
      <c r="N23" s="172">
        <v>0</v>
      </c>
      <c r="O23" s="172">
        <v>996</v>
      </c>
      <c r="P23" s="172">
        <v>996</v>
      </c>
      <c r="Q23" s="183">
        <f t="shared" si="4"/>
        <v>1992</v>
      </c>
      <c r="R23" s="167">
        <v>498</v>
      </c>
      <c r="S23" s="167">
        <v>498</v>
      </c>
      <c r="T23" s="167">
        <v>498</v>
      </c>
      <c r="U23" s="167">
        <v>498</v>
      </c>
      <c r="V23" s="184">
        <f t="shared" si="5"/>
        <v>1992</v>
      </c>
      <c r="W23" s="335">
        <v>498</v>
      </c>
      <c r="X23" s="167">
        <v>498</v>
      </c>
      <c r="Y23" s="167">
        <v>498</v>
      </c>
      <c r="Z23" s="164">
        <v>498</v>
      </c>
      <c r="AA23" s="184">
        <f t="shared" si="6"/>
        <v>1992</v>
      </c>
      <c r="AB23" s="173">
        <f t="shared" si="7"/>
        <v>5976</v>
      </c>
      <c r="AC23" s="39" t="s">
        <v>46</v>
      </c>
    </row>
    <row r="24" spans="1:48" s="23" customFormat="1" ht="44.25" customHeight="1">
      <c r="A24" s="135">
        <v>204</v>
      </c>
      <c r="B24" s="46" t="s">
        <v>70</v>
      </c>
      <c r="C24" s="137" t="s">
        <v>121</v>
      </c>
      <c r="D24" s="136" t="s">
        <v>123</v>
      </c>
      <c r="E24" s="138" t="s">
        <v>71</v>
      </c>
      <c r="F24" s="185">
        <v>7</v>
      </c>
      <c r="G24" s="168" t="s">
        <v>179</v>
      </c>
      <c r="H24" s="177">
        <v>2310</v>
      </c>
      <c r="I24" s="177" t="s">
        <v>180</v>
      </c>
      <c r="J24" s="186">
        <v>40978</v>
      </c>
      <c r="K24" s="186">
        <v>41274</v>
      </c>
      <c r="L24" s="195">
        <v>36527</v>
      </c>
      <c r="M24" s="187">
        <v>0</v>
      </c>
      <c r="N24" s="187">
        <v>0</v>
      </c>
      <c r="O24" s="169">
        <v>0</v>
      </c>
      <c r="P24" s="169">
        <v>0</v>
      </c>
      <c r="Q24" s="179">
        <f t="shared" si="4"/>
        <v>0</v>
      </c>
      <c r="R24" s="187">
        <v>0</v>
      </c>
      <c r="S24" s="187">
        <v>0</v>
      </c>
      <c r="T24" s="187">
        <v>0</v>
      </c>
      <c r="U24" s="187">
        <v>51</v>
      </c>
      <c r="V24" s="180">
        <f t="shared" si="5"/>
        <v>51</v>
      </c>
      <c r="W24" s="333">
        <v>0</v>
      </c>
      <c r="X24" s="187">
        <v>17250</v>
      </c>
      <c r="Y24" s="187">
        <v>10421</v>
      </c>
      <c r="Z24" s="169">
        <v>7447</v>
      </c>
      <c r="AA24" s="180">
        <f t="shared" si="6"/>
        <v>35118</v>
      </c>
      <c r="AB24" s="188">
        <f t="shared" si="7"/>
        <v>35169</v>
      </c>
      <c r="AC24" s="39" t="s">
        <v>47</v>
      </c>
      <c r="AE24" s="331" t="s">
        <v>256</v>
      </c>
    </row>
    <row r="25" spans="1:48" s="23" customFormat="1" ht="49.5" hidden="1" customHeight="1">
      <c r="A25" s="147">
        <v>204</v>
      </c>
      <c r="B25" s="87" t="s">
        <v>70</v>
      </c>
      <c r="C25" s="149" t="s">
        <v>121</v>
      </c>
      <c r="D25" s="148" t="s">
        <v>123</v>
      </c>
      <c r="E25" s="150" t="s">
        <v>71</v>
      </c>
      <c r="F25" s="189">
        <v>7</v>
      </c>
      <c r="G25" s="171" t="s">
        <v>179</v>
      </c>
      <c r="H25" s="156">
        <v>2310</v>
      </c>
      <c r="I25" s="156" t="s">
        <v>180</v>
      </c>
      <c r="J25" s="190">
        <v>40978</v>
      </c>
      <c r="K25" s="190">
        <v>41274</v>
      </c>
      <c r="L25" s="183">
        <f>+Q25+V25+AA25</f>
        <v>336920</v>
      </c>
      <c r="M25" s="172">
        <v>0</v>
      </c>
      <c r="N25" s="172">
        <v>0</v>
      </c>
      <c r="O25" s="172">
        <v>33692</v>
      </c>
      <c r="P25" s="172">
        <v>33692</v>
      </c>
      <c r="Q25" s="183">
        <f t="shared" si="4"/>
        <v>67384</v>
      </c>
      <c r="R25" s="172">
        <v>33692</v>
      </c>
      <c r="S25" s="172">
        <v>33692</v>
      </c>
      <c r="T25" s="172">
        <v>33692</v>
      </c>
      <c r="U25" s="172">
        <v>33692</v>
      </c>
      <c r="V25" s="184">
        <f t="shared" si="5"/>
        <v>134768</v>
      </c>
      <c r="W25" s="333">
        <v>33692</v>
      </c>
      <c r="X25" s="172">
        <v>33692</v>
      </c>
      <c r="Y25" s="172">
        <v>33692</v>
      </c>
      <c r="Z25" s="169">
        <v>33692</v>
      </c>
      <c r="AA25" s="184">
        <f t="shared" si="6"/>
        <v>134768</v>
      </c>
      <c r="AB25" s="173">
        <f t="shared" si="7"/>
        <v>336920</v>
      </c>
      <c r="AC25" s="39" t="s">
        <v>47</v>
      </c>
    </row>
    <row r="26" spans="1:48" s="23" customFormat="1" ht="64.5" customHeight="1">
      <c r="A26" s="135">
        <v>204</v>
      </c>
      <c r="B26" s="46" t="s">
        <v>72</v>
      </c>
      <c r="C26" s="137" t="s">
        <v>121</v>
      </c>
      <c r="D26" s="136" t="s">
        <v>123</v>
      </c>
      <c r="E26" s="138" t="s">
        <v>73</v>
      </c>
      <c r="F26" s="185">
        <v>8</v>
      </c>
      <c r="G26" s="191" t="s">
        <v>69</v>
      </c>
      <c r="H26" s="192">
        <v>2306</v>
      </c>
      <c r="I26" s="193" t="s">
        <v>29</v>
      </c>
      <c r="J26" s="194">
        <v>40944</v>
      </c>
      <c r="K26" s="194">
        <v>41263</v>
      </c>
      <c r="L26" s="195">
        <v>3751</v>
      </c>
      <c r="M26" s="196">
        <v>0</v>
      </c>
      <c r="N26" s="196">
        <v>0</v>
      </c>
      <c r="O26" s="196">
        <v>0</v>
      </c>
      <c r="P26" s="293">
        <v>0</v>
      </c>
      <c r="Q26" s="179">
        <f t="shared" si="4"/>
        <v>0</v>
      </c>
      <c r="R26" s="196">
        <v>2543</v>
      </c>
      <c r="S26" s="196">
        <v>0</v>
      </c>
      <c r="T26" s="196">
        <v>0</v>
      </c>
      <c r="U26" s="196">
        <v>0</v>
      </c>
      <c r="V26" s="180">
        <f t="shared" si="5"/>
        <v>2543</v>
      </c>
      <c r="W26" s="336">
        <v>0</v>
      </c>
      <c r="X26" s="196">
        <v>0</v>
      </c>
      <c r="Y26" s="336">
        <v>227</v>
      </c>
      <c r="Z26" s="196">
        <v>981</v>
      </c>
      <c r="AA26" s="180">
        <f t="shared" si="6"/>
        <v>1208</v>
      </c>
      <c r="AB26" s="180">
        <f t="shared" si="7"/>
        <v>3751</v>
      </c>
      <c r="AC26" s="39" t="s">
        <v>68</v>
      </c>
      <c r="AD26" s="298"/>
      <c r="AE26" s="331" t="s">
        <v>256</v>
      </c>
      <c r="AN26" s="23" t="s">
        <v>241</v>
      </c>
    </row>
    <row r="27" spans="1:48" s="23" customFormat="1" ht="64.5" hidden="1" customHeight="1">
      <c r="A27" s="147">
        <v>204</v>
      </c>
      <c r="B27" s="87" t="s">
        <v>72</v>
      </c>
      <c r="C27" s="149" t="s">
        <v>121</v>
      </c>
      <c r="D27" s="148" t="s">
        <v>123</v>
      </c>
      <c r="E27" s="150" t="s">
        <v>73</v>
      </c>
      <c r="F27" s="189">
        <v>8</v>
      </c>
      <c r="G27" s="197" t="s">
        <v>69</v>
      </c>
      <c r="H27" s="198">
        <v>2306</v>
      </c>
      <c r="I27" s="199" t="s">
        <v>29</v>
      </c>
      <c r="J27" s="190">
        <v>40944</v>
      </c>
      <c r="K27" s="190">
        <v>41263</v>
      </c>
      <c r="L27" s="183">
        <f>+Q27+V27+AA27</f>
        <v>2770</v>
      </c>
      <c r="M27" s="200">
        <v>0</v>
      </c>
      <c r="N27" s="200">
        <f>560+20</f>
        <v>580</v>
      </c>
      <c r="O27" s="200">
        <v>40</v>
      </c>
      <c r="P27" s="291">
        <v>40</v>
      </c>
      <c r="Q27" s="179">
        <f t="shared" si="4"/>
        <v>660</v>
      </c>
      <c r="R27" s="200">
        <f>560+40</f>
        <v>600</v>
      </c>
      <c r="S27" s="200">
        <v>50</v>
      </c>
      <c r="T27" s="200">
        <v>60</v>
      </c>
      <c r="U27" s="200">
        <f>560+70</f>
        <v>630</v>
      </c>
      <c r="V27" s="180">
        <f t="shared" si="5"/>
        <v>1340</v>
      </c>
      <c r="W27" s="200">
        <v>70</v>
      </c>
      <c r="X27" s="200">
        <v>70</v>
      </c>
      <c r="Y27" s="200">
        <f>560+40</f>
        <v>600</v>
      </c>
      <c r="Z27" s="196">
        <v>30</v>
      </c>
      <c r="AA27" s="180">
        <f t="shared" si="6"/>
        <v>770</v>
      </c>
      <c r="AB27" s="180">
        <f t="shared" si="7"/>
        <v>2770</v>
      </c>
      <c r="AC27" s="39" t="s">
        <v>68</v>
      </c>
    </row>
    <row r="28" spans="1:48" s="23" customFormat="1" ht="64.5" customHeight="1">
      <c r="A28" s="135">
        <v>204</v>
      </c>
      <c r="B28" s="46" t="s">
        <v>72</v>
      </c>
      <c r="C28" s="137" t="s">
        <v>121</v>
      </c>
      <c r="D28" s="136" t="s">
        <v>123</v>
      </c>
      <c r="E28" s="138" t="s">
        <v>73</v>
      </c>
      <c r="F28" s="301">
        <v>9</v>
      </c>
      <c r="G28" s="191" t="s">
        <v>233</v>
      </c>
      <c r="H28" s="192">
        <v>1301</v>
      </c>
      <c r="I28" s="193" t="s">
        <v>196</v>
      </c>
      <c r="J28" s="194"/>
      <c r="K28" s="194"/>
      <c r="L28" s="179">
        <v>1122935</v>
      </c>
      <c r="M28" s="196">
        <v>0</v>
      </c>
      <c r="N28" s="196">
        <v>0</v>
      </c>
      <c r="O28" s="196">
        <v>0</v>
      </c>
      <c r="P28" s="293">
        <v>0</v>
      </c>
      <c r="Q28" s="179">
        <f t="shared" si="4"/>
        <v>0</v>
      </c>
      <c r="R28" s="196">
        <v>0</v>
      </c>
      <c r="S28" s="196">
        <v>61146</v>
      </c>
      <c r="T28" s="196">
        <v>47650</v>
      </c>
      <c r="U28" s="196">
        <v>1927</v>
      </c>
      <c r="V28" s="180">
        <f t="shared" si="5"/>
        <v>110723</v>
      </c>
      <c r="W28" s="196">
        <v>0</v>
      </c>
      <c r="X28" s="196">
        <v>0</v>
      </c>
      <c r="Y28" s="336">
        <v>496095</v>
      </c>
      <c r="Z28" s="196">
        <v>516117</v>
      </c>
      <c r="AA28" s="180">
        <f t="shared" si="6"/>
        <v>1012212</v>
      </c>
      <c r="AB28" s="180">
        <f t="shared" si="7"/>
        <v>1122935</v>
      </c>
      <c r="AC28" s="39" t="s">
        <v>68</v>
      </c>
      <c r="AD28" s="298"/>
      <c r="AE28" s="298"/>
      <c r="AV28" s="23" t="s">
        <v>240</v>
      </c>
    </row>
    <row r="29" spans="1:48" s="23" customFormat="1" ht="38.25">
      <c r="A29" s="135">
        <v>204</v>
      </c>
      <c r="B29" s="46" t="s">
        <v>72</v>
      </c>
      <c r="C29" s="137" t="s">
        <v>121</v>
      </c>
      <c r="D29" s="136" t="s">
        <v>123</v>
      </c>
      <c r="E29" s="138" t="s">
        <v>74</v>
      </c>
      <c r="F29" s="175">
        <v>10</v>
      </c>
      <c r="G29" s="162" t="s">
        <v>132</v>
      </c>
      <c r="H29" s="163">
        <v>2202</v>
      </c>
      <c r="I29" s="163" t="s">
        <v>27</v>
      </c>
      <c r="J29" s="194">
        <v>40969</v>
      </c>
      <c r="K29" s="194">
        <v>41274</v>
      </c>
      <c r="L29" s="195">
        <v>0</v>
      </c>
      <c r="M29" s="201">
        <v>0</v>
      </c>
      <c r="N29" s="201">
        <v>0</v>
      </c>
      <c r="O29" s="201">
        <v>0</v>
      </c>
      <c r="P29" s="201">
        <v>0</v>
      </c>
      <c r="Q29" s="179">
        <f t="shared" si="4"/>
        <v>0</v>
      </c>
      <c r="R29" s="164">
        <v>0</v>
      </c>
      <c r="S29" s="164">
        <v>0</v>
      </c>
      <c r="T29" s="164">
        <v>0</v>
      </c>
      <c r="U29" s="164">
        <v>0</v>
      </c>
      <c r="V29" s="179">
        <f t="shared" si="5"/>
        <v>0</v>
      </c>
      <c r="W29" s="201">
        <v>0</v>
      </c>
      <c r="X29" s="201">
        <v>0</v>
      </c>
      <c r="Y29" s="201">
        <v>0</v>
      </c>
      <c r="Z29" s="201">
        <v>0</v>
      </c>
      <c r="AA29" s="179">
        <f t="shared" si="6"/>
        <v>0</v>
      </c>
      <c r="AB29" s="179">
        <f t="shared" si="7"/>
        <v>0</v>
      </c>
      <c r="AC29" s="39" t="s">
        <v>182</v>
      </c>
      <c r="AD29" s="298"/>
      <c r="AE29" s="298"/>
    </row>
    <row r="30" spans="1:48" s="23" customFormat="1" ht="40.5" hidden="1">
      <c r="A30" s="74">
        <v>204</v>
      </c>
      <c r="B30" s="87" t="s">
        <v>72</v>
      </c>
      <c r="C30" s="78" t="s">
        <v>121</v>
      </c>
      <c r="D30" s="87" t="s">
        <v>123</v>
      </c>
      <c r="E30" s="77" t="s">
        <v>74</v>
      </c>
      <c r="F30" s="110">
        <v>9</v>
      </c>
      <c r="G30" s="82" t="s">
        <v>132</v>
      </c>
      <c r="H30" s="83">
        <v>2202</v>
      </c>
      <c r="I30" s="83" t="s">
        <v>27</v>
      </c>
      <c r="J30" s="95">
        <v>40969</v>
      </c>
      <c r="K30" s="95">
        <v>41274</v>
      </c>
      <c r="L30" s="100">
        <f>+Q30+V30+AA30</f>
        <v>89643</v>
      </c>
      <c r="M30" s="109">
        <v>0</v>
      </c>
      <c r="N30" s="109">
        <v>0</v>
      </c>
      <c r="O30" s="109">
        <v>0</v>
      </c>
      <c r="P30" s="109">
        <v>0</v>
      </c>
      <c r="Q30" s="100">
        <f t="shared" si="4"/>
        <v>0</v>
      </c>
      <c r="R30" s="85">
        <v>42</v>
      </c>
      <c r="S30" s="85">
        <v>42</v>
      </c>
      <c r="T30" s="85">
        <v>42</v>
      </c>
      <c r="U30" s="85">
        <v>17897</v>
      </c>
      <c r="V30" s="100">
        <f t="shared" si="5"/>
        <v>18023</v>
      </c>
      <c r="W30" s="109">
        <v>17906</v>
      </c>
      <c r="X30" s="109">
        <v>17904</v>
      </c>
      <c r="Y30" s="109">
        <v>17906</v>
      </c>
      <c r="Z30" s="109">
        <v>17904</v>
      </c>
      <c r="AA30" s="100">
        <f t="shared" si="6"/>
        <v>71620</v>
      </c>
      <c r="AB30" s="100">
        <f t="shared" si="7"/>
        <v>89643</v>
      </c>
      <c r="AC30" s="39" t="s">
        <v>182</v>
      </c>
    </row>
    <row r="31" spans="1:48" ht="30.75" customHeight="1">
      <c r="A31" s="357" t="s">
        <v>147</v>
      </c>
      <c r="B31" s="358" t="s">
        <v>118</v>
      </c>
      <c r="C31" s="358" t="s">
        <v>119</v>
      </c>
      <c r="D31" s="358" t="s">
        <v>23</v>
      </c>
      <c r="E31" s="344" t="s">
        <v>21</v>
      </c>
      <c r="F31" s="344" t="s">
        <v>22</v>
      </c>
      <c r="G31" s="346" t="s">
        <v>0</v>
      </c>
      <c r="H31" s="348" t="s">
        <v>1</v>
      </c>
      <c r="I31" s="349"/>
      <c r="J31" s="344" t="s">
        <v>2</v>
      </c>
      <c r="K31" s="344" t="s">
        <v>3</v>
      </c>
      <c r="L31" s="353" t="s">
        <v>261</v>
      </c>
      <c r="M31" s="350" t="s">
        <v>214</v>
      </c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2"/>
      <c r="AB31" s="344" t="s">
        <v>208</v>
      </c>
      <c r="AE31" s="337"/>
    </row>
    <row r="32" spans="1:48" ht="26.25" customHeight="1">
      <c r="A32" s="357"/>
      <c r="B32" s="359"/>
      <c r="C32" s="359"/>
      <c r="D32" s="359"/>
      <c r="E32" s="345"/>
      <c r="F32" s="345"/>
      <c r="G32" s="347"/>
      <c r="H32" s="18" t="s">
        <v>4</v>
      </c>
      <c r="I32" s="18" t="s">
        <v>5</v>
      </c>
      <c r="J32" s="345"/>
      <c r="K32" s="345"/>
      <c r="L32" s="354"/>
      <c r="M32" s="19" t="s">
        <v>6</v>
      </c>
      <c r="N32" s="19" t="s">
        <v>7</v>
      </c>
      <c r="O32" s="19" t="s">
        <v>8</v>
      </c>
      <c r="P32" s="19" t="s">
        <v>9</v>
      </c>
      <c r="Q32" s="19" t="s">
        <v>239</v>
      </c>
      <c r="R32" s="19" t="s">
        <v>10</v>
      </c>
      <c r="S32" s="19" t="s">
        <v>11</v>
      </c>
      <c r="T32" s="19" t="s">
        <v>12</v>
      </c>
      <c r="U32" s="19" t="s">
        <v>13</v>
      </c>
      <c r="V32" s="19" t="s">
        <v>14</v>
      </c>
      <c r="W32" s="19" t="s">
        <v>15</v>
      </c>
      <c r="X32" s="19" t="s">
        <v>16</v>
      </c>
      <c r="Y32" s="19" t="s">
        <v>17</v>
      </c>
      <c r="Z32" s="19" t="s">
        <v>18</v>
      </c>
      <c r="AA32" s="19" t="s">
        <v>19</v>
      </c>
      <c r="AB32" s="345"/>
    </row>
    <row r="33" spans="1:31" s="23" customFormat="1" ht="41.25" customHeight="1">
      <c r="A33" s="135">
        <v>204</v>
      </c>
      <c r="B33" s="46" t="s">
        <v>72</v>
      </c>
      <c r="C33" s="137" t="s">
        <v>121</v>
      </c>
      <c r="D33" s="136" t="s">
        <v>123</v>
      </c>
      <c r="E33" s="138" t="s">
        <v>73</v>
      </c>
      <c r="F33" s="185">
        <v>11</v>
      </c>
      <c r="G33" s="162" t="s">
        <v>181</v>
      </c>
      <c r="H33" s="202">
        <v>2321</v>
      </c>
      <c r="I33" s="203" t="s">
        <v>52</v>
      </c>
      <c r="J33" s="194">
        <v>40970</v>
      </c>
      <c r="K33" s="194">
        <v>41244</v>
      </c>
      <c r="L33" s="195">
        <v>0</v>
      </c>
      <c r="M33" s="204">
        <v>0</v>
      </c>
      <c r="N33" s="204">
        <v>0</v>
      </c>
      <c r="O33" s="204">
        <v>0</v>
      </c>
      <c r="P33" s="294">
        <v>0</v>
      </c>
      <c r="Q33" s="179">
        <f t="shared" ref="Q33:Q42" si="8">SUM(M33:P33)</f>
        <v>0</v>
      </c>
      <c r="R33" s="204">
        <v>0</v>
      </c>
      <c r="S33" s="204">
        <v>0</v>
      </c>
      <c r="T33" s="204">
        <v>0</v>
      </c>
      <c r="U33" s="204">
        <v>0</v>
      </c>
      <c r="V33" s="179">
        <f t="shared" ref="V33:V42" si="9">SUM(R33:U33)</f>
        <v>0</v>
      </c>
      <c r="W33" s="204">
        <v>0</v>
      </c>
      <c r="X33" s="204">
        <v>0</v>
      </c>
      <c r="Y33" s="204">
        <v>0</v>
      </c>
      <c r="Z33" s="204">
        <v>0</v>
      </c>
      <c r="AA33" s="179">
        <f t="shared" ref="AA33:AA42" si="10">SUM(W33:Z33)</f>
        <v>0</v>
      </c>
      <c r="AB33" s="179">
        <f>+Q33+V33+AA33</f>
        <v>0</v>
      </c>
      <c r="AC33" s="39" t="s">
        <v>183</v>
      </c>
      <c r="AD33" s="134"/>
    </row>
    <row r="34" spans="1:31" s="23" customFormat="1" ht="41.25" hidden="1" customHeight="1">
      <c r="A34" s="147">
        <v>204</v>
      </c>
      <c r="B34" s="87" t="s">
        <v>72</v>
      </c>
      <c r="C34" s="149" t="s">
        <v>121</v>
      </c>
      <c r="D34" s="148" t="s">
        <v>123</v>
      </c>
      <c r="E34" s="150" t="s">
        <v>73</v>
      </c>
      <c r="F34" s="189">
        <v>10</v>
      </c>
      <c r="G34" s="165" t="s">
        <v>181</v>
      </c>
      <c r="H34" s="205">
        <v>2321</v>
      </c>
      <c r="I34" s="206" t="s">
        <v>52</v>
      </c>
      <c r="J34" s="190">
        <v>40970</v>
      </c>
      <c r="K34" s="190">
        <v>41244</v>
      </c>
      <c r="L34" s="183">
        <f>+Q34+V34+AA34</f>
        <v>206674</v>
      </c>
      <c r="M34" s="207">
        <v>0</v>
      </c>
      <c r="N34" s="207">
        <v>0</v>
      </c>
      <c r="O34" s="207">
        <v>50</v>
      </c>
      <c r="P34" s="292">
        <v>150</v>
      </c>
      <c r="Q34" s="183">
        <f t="shared" si="8"/>
        <v>200</v>
      </c>
      <c r="R34" s="207">
        <v>0</v>
      </c>
      <c r="S34" s="207">
        <v>361</v>
      </c>
      <c r="T34" s="207">
        <v>16433</v>
      </c>
      <c r="U34" s="207">
        <v>41788</v>
      </c>
      <c r="V34" s="183">
        <f t="shared" si="9"/>
        <v>58582</v>
      </c>
      <c r="W34" s="207">
        <v>41839</v>
      </c>
      <c r="X34" s="207">
        <v>39209</v>
      </c>
      <c r="Y34" s="207">
        <v>33422</v>
      </c>
      <c r="Z34" s="207">
        <v>33422</v>
      </c>
      <c r="AA34" s="183">
        <f t="shared" si="10"/>
        <v>147892</v>
      </c>
      <c r="AB34" s="183">
        <f>+Q34+V34+AA34</f>
        <v>206674</v>
      </c>
      <c r="AC34" s="39" t="s">
        <v>183</v>
      </c>
    </row>
    <row r="35" spans="1:31" s="23" customFormat="1" ht="38.25">
      <c r="A35" s="135">
        <v>204</v>
      </c>
      <c r="B35" s="46" t="s">
        <v>72</v>
      </c>
      <c r="C35" s="137" t="s">
        <v>121</v>
      </c>
      <c r="D35" s="136" t="s">
        <v>123</v>
      </c>
      <c r="E35" s="138" t="s">
        <v>73</v>
      </c>
      <c r="F35" s="185">
        <v>12</v>
      </c>
      <c r="G35" s="137" t="s">
        <v>139</v>
      </c>
      <c r="H35" s="202">
        <v>2321</v>
      </c>
      <c r="I35" s="203" t="s">
        <v>52</v>
      </c>
      <c r="J35" s="194">
        <v>41122</v>
      </c>
      <c r="K35" s="194">
        <v>41213</v>
      </c>
      <c r="L35" s="195">
        <v>0</v>
      </c>
      <c r="M35" s="204">
        <v>0</v>
      </c>
      <c r="N35" s="204">
        <v>0</v>
      </c>
      <c r="O35" s="204">
        <v>0</v>
      </c>
      <c r="P35" s="294">
        <v>0</v>
      </c>
      <c r="Q35" s="208">
        <f t="shared" si="8"/>
        <v>0</v>
      </c>
      <c r="R35" s="204">
        <v>0</v>
      </c>
      <c r="S35" s="204">
        <v>0</v>
      </c>
      <c r="T35" s="204">
        <v>0</v>
      </c>
      <c r="U35" s="204">
        <v>0</v>
      </c>
      <c r="V35" s="208">
        <f t="shared" si="9"/>
        <v>0</v>
      </c>
      <c r="W35" s="204">
        <v>0</v>
      </c>
      <c r="X35" s="204">
        <v>0</v>
      </c>
      <c r="Y35" s="204">
        <v>0</v>
      </c>
      <c r="Z35" s="204">
        <v>0</v>
      </c>
      <c r="AA35" s="208">
        <f t="shared" si="10"/>
        <v>0</v>
      </c>
      <c r="AB35" s="208">
        <f t="shared" ref="AB35:AB40" si="11">Q35+V35+AA35</f>
        <v>0</v>
      </c>
      <c r="AC35" s="39" t="s">
        <v>68</v>
      </c>
    </row>
    <row r="36" spans="1:31" s="23" customFormat="1" ht="38.25" hidden="1">
      <c r="A36" s="147">
        <v>204</v>
      </c>
      <c r="B36" s="87" t="s">
        <v>72</v>
      </c>
      <c r="C36" s="149" t="s">
        <v>121</v>
      </c>
      <c r="D36" s="148" t="s">
        <v>123</v>
      </c>
      <c r="E36" s="150" t="s">
        <v>73</v>
      </c>
      <c r="F36" s="189">
        <v>11</v>
      </c>
      <c r="G36" s="149" t="s">
        <v>139</v>
      </c>
      <c r="H36" s="205">
        <v>2321</v>
      </c>
      <c r="I36" s="206" t="s">
        <v>52</v>
      </c>
      <c r="J36" s="190">
        <v>41122</v>
      </c>
      <c r="K36" s="190">
        <v>41213</v>
      </c>
      <c r="L36" s="183">
        <f>+Q36+V36+AA36</f>
        <v>9300</v>
      </c>
      <c r="M36" s="207">
        <v>0</v>
      </c>
      <c r="N36" s="207">
        <v>0</v>
      </c>
      <c r="O36" s="207">
        <v>0</v>
      </c>
      <c r="P36" s="292">
        <v>0</v>
      </c>
      <c r="Q36" s="208">
        <f t="shared" si="8"/>
        <v>0</v>
      </c>
      <c r="R36" s="207">
        <v>0</v>
      </c>
      <c r="S36" s="207">
        <v>0</v>
      </c>
      <c r="T36" s="207">
        <v>0</v>
      </c>
      <c r="U36" s="207">
        <v>3000</v>
      </c>
      <c r="V36" s="208">
        <f t="shared" si="9"/>
        <v>3000</v>
      </c>
      <c r="W36" s="207">
        <v>3000</v>
      </c>
      <c r="X36" s="207">
        <v>3300</v>
      </c>
      <c r="Y36" s="207">
        <v>0</v>
      </c>
      <c r="Z36" s="207">
        <v>0</v>
      </c>
      <c r="AA36" s="208">
        <f t="shared" si="10"/>
        <v>6300</v>
      </c>
      <c r="AB36" s="208">
        <f t="shared" si="11"/>
        <v>9300</v>
      </c>
      <c r="AC36" s="39" t="s">
        <v>68</v>
      </c>
    </row>
    <row r="37" spans="1:31" s="23" customFormat="1" ht="27">
      <c r="A37" s="135">
        <v>204</v>
      </c>
      <c r="B37" s="46" t="s">
        <v>72</v>
      </c>
      <c r="C37" s="137" t="s">
        <v>121</v>
      </c>
      <c r="D37" s="136" t="s">
        <v>123</v>
      </c>
      <c r="E37" s="138" t="s">
        <v>73</v>
      </c>
      <c r="F37" s="301">
        <v>13</v>
      </c>
      <c r="G37" s="137" t="s">
        <v>226</v>
      </c>
      <c r="H37" s="202">
        <v>2406</v>
      </c>
      <c r="I37" s="203" t="s">
        <v>227</v>
      </c>
      <c r="J37" s="194">
        <v>41122</v>
      </c>
      <c r="K37" s="194">
        <v>41274</v>
      </c>
      <c r="L37" s="179">
        <v>0</v>
      </c>
      <c r="M37" s="204">
        <v>0</v>
      </c>
      <c r="N37" s="204">
        <v>0</v>
      </c>
      <c r="O37" s="204">
        <v>0</v>
      </c>
      <c r="P37" s="294">
        <v>0</v>
      </c>
      <c r="Q37" s="208">
        <f t="shared" si="8"/>
        <v>0</v>
      </c>
      <c r="R37" s="204">
        <v>0</v>
      </c>
      <c r="S37" s="204">
        <v>0</v>
      </c>
      <c r="T37" s="204">
        <v>0</v>
      </c>
      <c r="U37" s="204">
        <v>0</v>
      </c>
      <c r="V37" s="208">
        <f t="shared" si="9"/>
        <v>0</v>
      </c>
      <c r="W37" s="204">
        <v>0</v>
      </c>
      <c r="X37" s="204">
        <v>0</v>
      </c>
      <c r="Y37" s="204">
        <v>0</v>
      </c>
      <c r="Z37" s="204">
        <v>0</v>
      </c>
      <c r="AA37" s="208">
        <f t="shared" si="10"/>
        <v>0</v>
      </c>
      <c r="AB37" s="208">
        <f t="shared" si="11"/>
        <v>0</v>
      </c>
      <c r="AC37" s="39"/>
    </row>
    <row r="38" spans="1:31" s="23" customFormat="1" hidden="1">
      <c r="A38" s="147"/>
      <c r="B38" s="87"/>
      <c r="C38" s="149"/>
      <c r="D38" s="148"/>
      <c r="E38" s="150"/>
      <c r="F38" s="300"/>
      <c r="G38" s="149"/>
      <c r="H38" s="205"/>
      <c r="I38" s="206"/>
      <c r="J38" s="190"/>
      <c r="K38" s="190"/>
      <c r="L38" s="183"/>
      <c r="M38" s="207"/>
      <c r="N38" s="207"/>
      <c r="O38" s="207"/>
      <c r="P38" s="292"/>
      <c r="Q38" s="208">
        <f t="shared" si="8"/>
        <v>0</v>
      </c>
      <c r="R38" s="207"/>
      <c r="S38" s="207"/>
      <c r="T38" s="207"/>
      <c r="U38" s="207"/>
      <c r="V38" s="208">
        <f t="shared" si="9"/>
        <v>0</v>
      </c>
      <c r="W38" s="207"/>
      <c r="X38" s="207"/>
      <c r="Y38" s="207"/>
      <c r="Z38" s="207"/>
      <c r="AA38" s="208">
        <f t="shared" si="10"/>
        <v>0</v>
      </c>
      <c r="AB38" s="208">
        <f t="shared" si="11"/>
        <v>0</v>
      </c>
      <c r="AC38" s="39"/>
    </row>
    <row r="39" spans="1:31" s="23" customFormat="1" ht="27">
      <c r="A39" s="315">
        <v>204</v>
      </c>
      <c r="B39" s="46" t="s">
        <v>72</v>
      </c>
      <c r="C39" s="316" t="s">
        <v>121</v>
      </c>
      <c r="D39" s="46" t="s">
        <v>123</v>
      </c>
      <c r="E39" s="138" t="s">
        <v>73</v>
      </c>
      <c r="F39" s="185">
        <v>14</v>
      </c>
      <c r="G39" s="137" t="s">
        <v>235</v>
      </c>
      <c r="H39" s="202">
        <v>2407</v>
      </c>
      <c r="I39" s="203" t="s">
        <v>237</v>
      </c>
      <c r="J39" s="317">
        <v>41092</v>
      </c>
      <c r="K39" s="318">
        <v>41274</v>
      </c>
      <c r="L39" s="179">
        <v>30000</v>
      </c>
      <c r="M39" s="204">
        <v>0</v>
      </c>
      <c r="N39" s="204">
        <v>0</v>
      </c>
      <c r="O39" s="204">
        <v>0</v>
      </c>
      <c r="P39" s="294">
        <v>0</v>
      </c>
      <c r="Q39" s="208">
        <f t="shared" si="8"/>
        <v>0</v>
      </c>
      <c r="R39" s="204">
        <v>0</v>
      </c>
      <c r="S39" s="204">
        <v>0</v>
      </c>
      <c r="T39" s="204">
        <v>0</v>
      </c>
      <c r="U39" s="204">
        <v>0</v>
      </c>
      <c r="V39" s="208">
        <f t="shared" si="9"/>
        <v>0</v>
      </c>
      <c r="W39" s="204">
        <v>0</v>
      </c>
      <c r="X39" s="204">
        <v>0</v>
      </c>
      <c r="Y39" s="204">
        <v>0</v>
      </c>
      <c r="Z39" s="204">
        <v>0</v>
      </c>
      <c r="AA39" s="208">
        <f t="shared" si="10"/>
        <v>0</v>
      </c>
      <c r="AB39" s="208">
        <f t="shared" si="11"/>
        <v>0</v>
      </c>
      <c r="AC39" s="39"/>
    </row>
    <row r="40" spans="1:31" s="23" customFormat="1" ht="27">
      <c r="A40" s="315">
        <v>204</v>
      </c>
      <c r="B40" s="46" t="s">
        <v>72</v>
      </c>
      <c r="C40" s="316" t="s">
        <v>121</v>
      </c>
      <c r="D40" s="46" t="s">
        <v>123</v>
      </c>
      <c r="E40" s="138" t="s">
        <v>73</v>
      </c>
      <c r="F40" s="185">
        <v>15</v>
      </c>
      <c r="G40" s="137" t="s">
        <v>236</v>
      </c>
      <c r="H40" s="202">
        <v>1404</v>
      </c>
      <c r="I40" s="203" t="s">
        <v>238</v>
      </c>
      <c r="J40" s="317">
        <v>41092</v>
      </c>
      <c r="K40" s="318">
        <v>41274</v>
      </c>
      <c r="L40" s="179">
        <v>0</v>
      </c>
      <c r="M40" s="204">
        <v>0</v>
      </c>
      <c r="N40" s="204">
        <v>0</v>
      </c>
      <c r="O40" s="204">
        <v>0</v>
      </c>
      <c r="P40" s="294">
        <v>0</v>
      </c>
      <c r="Q40" s="208">
        <f t="shared" si="8"/>
        <v>0</v>
      </c>
      <c r="R40" s="204">
        <v>0</v>
      </c>
      <c r="S40" s="204">
        <v>0</v>
      </c>
      <c r="T40" s="204">
        <v>0</v>
      </c>
      <c r="U40" s="204">
        <v>0</v>
      </c>
      <c r="V40" s="208">
        <f t="shared" si="9"/>
        <v>0</v>
      </c>
      <c r="W40" s="204">
        <v>0</v>
      </c>
      <c r="X40" s="204">
        <v>0</v>
      </c>
      <c r="Y40" s="204">
        <v>0</v>
      </c>
      <c r="Z40" s="204">
        <v>0</v>
      </c>
      <c r="AA40" s="208">
        <f t="shared" si="10"/>
        <v>0</v>
      </c>
      <c r="AB40" s="208">
        <f t="shared" si="11"/>
        <v>0</v>
      </c>
      <c r="AC40" s="39"/>
    </row>
    <row r="41" spans="1:31" s="23" customFormat="1" ht="49.5" customHeight="1">
      <c r="A41" s="135">
        <v>205</v>
      </c>
      <c r="B41" s="46" t="s">
        <v>72</v>
      </c>
      <c r="C41" s="137" t="s">
        <v>121</v>
      </c>
      <c r="D41" s="136" t="s">
        <v>123</v>
      </c>
      <c r="E41" s="138" t="s">
        <v>165</v>
      </c>
      <c r="F41" s="175">
        <v>16</v>
      </c>
      <c r="G41" s="137" t="s">
        <v>204</v>
      </c>
      <c r="H41" s="209">
        <v>2321</v>
      </c>
      <c r="I41" s="209" t="s">
        <v>162</v>
      </c>
      <c r="J41" s="194">
        <v>41061</v>
      </c>
      <c r="K41" s="194">
        <v>41274</v>
      </c>
      <c r="L41" s="195">
        <v>35084</v>
      </c>
      <c r="M41" s="210">
        <v>0</v>
      </c>
      <c r="N41" s="210">
        <v>0</v>
      </c>
      <c r="O41" s="210">
        <v>0</v>
      </c>
      <c r="P41" s="246">
        <v>0</v>
      </c>
      <c r="Q41" s="160">
        <f t="shared" si="8"/>
        <v>0</v>
      </c>
      <c r="R41" s="210">
        <v>0</v>
      </c>
      <c r="S41" s="210">
        <v>0</v>
      </c>
      <c r="T41" s="210">
        <v>0</v>
      </c>
      <c r="U41" s="210">
        <v>0</v>
      </c>
      <c r="V41" s="160">
        <f t="shared" si="9"/>
        <v>0</v>
      </c>
      <c r="W41" s="210">
        <v>0</v>
      </c>
      <c r="X41" s="210">
        <v>17542</v>
      </c>
      <c r="Y41" s="210">
        <v>17542</v>
      </c>
      <c r="Z41" s="246">
        <v>0</v>
      </c>
      <c r="AA41" s="160">
        <f t="shared" si="10"/>
        <v>35084</v>
      </c>
      <c r="AB41" s="160">
        <f>+AA41+V41+Q41</f>
        <v>35084</v>
      </c>
      <c r="AC41" s="39" t="s">
        <v>174</v>
      </c>
    </row>
    <row r="42" spans="1:31" s="23" customFormat="1" ht="49.5" hidden="1" customHeight="1">
      <c r="A42" s="74">
        <v>211</v>
      </c>
      <c r="B42" s="87" t="s">
        <v>72</v>
      </c>
      <c r="C42" s="78" t="s">
        <v>121</v>
      </c>
      <c r="D42" s="87" t="s">
        <v>123</v>
      </c>
      <c r="E42" s="77" t="s">
        <v>165</v>
      </c>
      <c r="F42" s="110">
        <v>12</v>
      </c>
      <c r="G42" s="78" t="s">
        <v>204</v>
      </c>
      <c r="H42" s="111">
        <v>2321</v>
      </c>
      <c r="I42" s="111" t="s">
        <v>162</v>
      </c>
      <c r="J42" s="95">
        <v>41061</v>
      </c>
      <c r="K42" s="95">
        <v>41274</v>
      </c>
      <c r="L42" s="100">
        <f>+Q42+V42+AA42</f>
        <v>97139</v>
      </c>
      <c r="M42" s="99">
        <v>0</v>
      </c>
      <c r="N42" s="99">
        <v>0</v>
      </c>
      <c r="O42" s="99">
        <v>0</v>
      </c>
      <c r="P42" s="99">
        <v>0</v>
      </c>
      <c r="Q42" s="100">
        <f t="shared" si="8"/>
        <v>0</v>
      </c>
      <c r="R42" s="99">
        <v>0</v>
      </c>
      <c r="S42" s="99">
        <v>13877</v>
      </c>
      <c r="T42" s="99">
        <v>13877</v>
      </c>
      <c r="U42" s="99">
        <v>13877</v>
      </c>
      <c r="V42" s="100">
        <f t="shared" si="9"/>
        <v>41631</v>
      </c>
      <c r="W42" s="99">
        <v>13877</v>
      </c>
      <c r="X42" s="99">
        <v>13877</v>
      </c>
      <c r="Y42" s="99">
        <v>13877</v>
      </c>
      <c r="Z42" s="99">
        <v>13877</v>
      </c>
      <c r="AA42" s="100">
        <f t="shared" si="10"/>
        <v>55508</v>
      </c>
      <c r="AB42" s="100">
        <f>+AA42+V42+Q42</f>
        <v>97139</v>
      </c>
      <c r="AC42" s="39" t="s">
        <v>174</v>
      </c>
    </row>
    <row r="43" spans="1:31" s="23" customFormat="1">
      <c r="A43" s="48"/>
      <c r="B43" s="41"/>
      <c r="C43" s="42"/>
      <c r="D43" s="41"/>
      <c r="E43" s="25"/>
      <c r="F43" s="44"/>
      <c r="G43" s="42"/>
      <c r="H43" s="49"/>
      <c r="I43" s="49"/>
      <c r="J43" s="50"/>
      <c r="K43" s="50"/>
      <c r="L43" s="127"/>
      <c r="M43" s="51"/>
      <c r="N43" s="51"/>
      <c r="O43" s="51"/>
      <c r="P43" s="51"/>
      <c r="Q43" s="52"/>
      <c r="R43" s="51"/>
      <c r="S43" s="51"/>
      <c r="T43" s="51"/>
      <c r="U43" s="51"/>
      <c r="V43" s="52"/>
      <c r="W43" s="51"/>
      <c r="X43" s="51"/>
      <c r="Y43" s="51"/>
      <c r="Z43" s="51"/>
      <c r="AA43" s="52"/>
      <c r="AB43" s="52"/>
      <c r="AC43" s="39"/>
    </row>
    <row r="44" spans="1:31" s="61" customFormat="1" ht="15.75">
      <c r="A44" s="59"/>
      <c r="B44" s="59" t="s">
        <v>26</v>
      </c>
      <c r="C44" s="59"/>
      <c r="D44" s="59"/>
      <c r="E44" s="67"/>
      <c r="F44" s="67"/>
      <c r="G44" s="64"/>
      <c r="H44" s="67"/>
      <c r="I44" s="67"/>
      <c r="J44" s="59"/>
      <c r="K44" s="59"/>
      <c r="L44" s="125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60"/>
    </row>
    <row r="46" spans="1:31" ht="30" customHeight="1">
      <c r="A46" s="357" t="s">
        <v>147</v>
      </c>
      <c r="B46" s="358" t="s">
        <v>118</v>
      </c>
      <c r="C46" s="358" t="s">
        <v>119</v>
      </c>
      <c r="D46" s="358" t="s">
        <v>23</v>
      </c>
      <c r="E46" s="344" t="s">
        <v>21</v>
      </c>
      <c r="F46" s="344" t="s">
        <v>22</v>
      </c>
      <c r="G46" s="346" t="s">
        <v>0</v>
      </c>
      <c r="H46" s="348" t="s">
        <v>1</v>
      </c>
      <c r="I46" s="349"/>
      <c r="J46" s="344" t="s">
        <v>2</v>
      </c>
      <c r="K46" s="344" t="s">
        <v>3</v>
      </c>
      <c r="L46" s="353" t="s">
        <v>261</v>
      </c>
      <c r="M46" s="350" t="s">
        <v>214</v>
      </c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2"/>
      <c r="AB46" s="344" t="s">
        <v>208</v>
      </c>
    </row>
    <row r="47" spans="1:31" ht="24.75" customHeight="1">
      <c r="A47" s="357"/>
      <c r="B47" s="359"/>
      <c r="C47" s="359"/>
      <c r="D47" s="359"/>
      <c r="E47" s="345"/>
      <c r="F47" s="345"/>
      <c r="G47" s="347"/>
      <c r="H47" s="18" t="s">
        <v>4</v>
      </c>
      <c r="I47" s="18" t="s">
        <v>5</v>
      </c>
      <c r="J47" s="345"/>
      <c r="K47" s="345"/>
      <c r="L47" s="354"/>
      <c r="M47" s="19" t="s">
        <v>6</v>
      </c>
      <c r="N47" s="19" t="s">
        <v>7</v>
      </c>
      <c r="O47" s="19" t="s">
        <v>8</v>
      </c>
      <c r="P47" s="19" t="s">
        <v>9</v>
      </c>
      <c r="Q47" s="19" t="s">
        <v>239</v>
      </c>
      <c r="R47" s="19" t="s">
        <v>10</v>
      </c>
      <c r="S47" s="19" t="s">
        <v>11</v>
      </c>
      <c r="T47" s="19" t="s">
        <v>12</v>
      </c>
      <c r="U47" s="19" t="s">
        <v>13</v>
      </c>
      <c r="V47" s="19" t="s">
        <v>14</v>
      </c>
      <c r="W47" s="19" t="s">
        <v>15</v>
      </c>
      <c r="X47" s="19" t="s">
        <v>16</v>
      </c>
      <c r="Y47" s="19" t="s">
        <v>17</v>
      </c>
      <c r="Z47" s="19" t="s">
        <v>18</v>
      </c>
      <c r="AA47" s="19" t="s">
        <v>19</v>
      </c>
      <c r="AB47" s="345"/>
      <c r="AE47" s="338"/>
    </row>
    <row r="48" spans="1:31" s="23" customFormat="1" ht="41.25" customHeight="1">
      <c r="A48" s="135">
        <v>205</v>
      </c>
      <c r="B48" s="136" t="s">
        <v>120</v>
      </c>
      <c r="C48" s="137" t="s">
        <v>121</v>
      </c>
      <c r="D48" s="136" t="s">
        <v>166</v>
      </c>
      <c r="E48" s="138" t="s">
        <v>79</v>
      </c>
      <c r="F48" s="138">
        <v>17</v>
      </c>
      <c r="G48" s="211" t="s">
        <v>127</v>
      </c>
      <c r="H48" s="138">
        <v>1101</v>
      </c>
      <c r="I48" s="138" t="s">
        <v>75</v>
      </c>
      <c r="J48" s="178">
        <v>41000</v>
      </c>
      <c r="K48" s="178">
        <v>41274</v>
      </c>
      <c r="L48" s="179">
        <v>0</v>
      </c>
      <c r="M48" s="169">
        <v>0</v>
      </c>
      <c r="N48" s="169">
        <v>0</v>
      </c>
      <c r="O48" s="169">
        <v>0</v>
      </c>
      <c r="P48" s="169">
        <v>0</v>
      </c>
      <c r="Q48" s="170">
        <f>SUM(M48:P48)</f>
        <v>0</v>
      </c>
      <c r="R48" s="169">
        <v>0</v>
      </c>
      <c r="S48" s="169">
        <v>0</v>
      </c>
      <c r="T48" s="169">
        <v>0</v>
      </c>
      <c r="U48" s="169">
        <v>0</v>
      </c>
      <c r="V48" s="170">
        <f t="shared" ref="V48:V69" si="12">SUM(R48:U48)</f>
        <v>0</v>
      </c>
      <c r="W48" s="169">
        <v>0</v>
      </c>
      <c r="X48" s="169">
        <v>0</v>
      </c>
      <c r="Y48" s="169">
        <v>0</v>
      </c>
      <c r="Z48" s="169">
        <v>0</v>
      </c>
      <c r="AA48" s="170">
        <f t="shared" ref="AA48:AA69" si="13">SUM(W48:Z48)</f>
        <v>0</v>
      </c>
      <c r="AB48" s="170">
        <f>Q48+V48+AA48</f>
        <v>0</v>
      </c>
      <c r="AC48" s="39" t="s">
        <v>50</v>
      </c>
    </row>
    <row r="49" spans="1:45" s="23" customFormat="1" ht="41.25" hidden="1" customHeight="1">
      <c r="A49" s="147">
        <v>205</v>
      </c>
      <c r="B49" s="148" t="s">
        <v>120</v>
      </c>
      <c r="C49" s="149" t="s">
        <v>121</v>
      </c>
      <c r="D49" s="148" t="s">
        <v>166</v>
      </c>
      <c r="E49" s="150" t="s">
        <v>79</v>
      </c>
      <c r="F49" s="150">
        <v>13</v>
      </c>
      <c r="G49" s="212" t="s">
        <v>127</v>
      </c>
      <c r="H49" s="150">
        <v>1101</v>
      </c>
      <c r="I49" s="150" t="s">
        <v>75</v>
      </c>
      <c r="J49" s="153">
        <v>41000</v>
      </c>
      <c r="K49" s="153">
        <v>41274</v>
      </c>
      <c r="L49" s="183">
        <f>+Q49+V49+AA49</f>
        <v>9261.5999999999985</v>
      </c>
      <c r="M49" s="172">
        <v>0</v>
      </c>
      <c r="N49" s="172">
        <v>0</v>
      </c>
      <c r="O49" s="172">
        <v>0</v>
      </c>
      <c r="P49" s="172">
        <f>9261.6/9</f>
        <v>1029.0666666666666</v>
      </c>
      <c r="Q49" s="173">
        <f>SUM(M49:P49)</f>
        <v>1029.0666666666666</v>
      </c>
      <c r="R49" s="172">
        <f>9261.6/9</f>
        <v>1029.0666666666666</v>
      </c>
      <c r="S49" s="172">
        <f>9261.6/9</f>
        <v>1029.0666666666666</v>
      </c>
      <c r="T49" s="172">
        <f>9261.6/9</f>
        <v>1029.0666666666666</v>
      </c>
      <c r="U49" s="172">
        <f>9261.6/9</f>
        <v>1029.0666666666666</v>
      </c>
      <c r="V49" s="173">
        <f t="shared" si="12"/>
        <v>4116.2666666666664</v>
      </c>
      <c r="W49" s="172">
        <f>9261.6/9</f>
        <v>1029.0666666666666</v>
      </c>
      <c r="X49" s="172">
        <f>9261.6/9</f>
        <v>1029.0666666666666</v>
      </c>
      <c r="Y49" s="172">
        <f>9261.6/9</f>
        <v>1029.0666666666666</v>
      </c>
      <c r="Z49" s="172">
        <f>9261.6/9</f>
        <v>1029.0666666666666</v>
      </c>
      <c r="AA49" s="173">
        <f t="shared" si="13"/>
        <v>4116.2666666666664</v>
      </c>
      <c r="AB49" s="173">
        <f>Q49+V49+AA49</f>
        <v>9261.5999999999985</v>
      </c>
      <c r="AC49" s="39" t="s">
        <v>50</v>
      </c>
    </row>
    <row r="50" spans="1:45" s="23" customFormat="1" ht="48.75" customHeight="1" thickBot="1">
      <c r="A50" s="135">
        <v>205</v>
      </c>
      <c r="B50" s="136" t="s">
        <v>120</v>
      </c>
      <c r="C50" s="137" t="s">
        <v>121</v>
      </c>
      <c r="D50" s="136" t="s">
        <v>166</v>
      </c>
      <c r="E50" s="138" t="s">
        <v>35</v>
      </c>
      <c r="F50" s="138">
        <v>18</v>
      </c>
      <c r="G50" s="213" t="s">
        <v>205</v>
      </c>
      <c r="H50" s="138">
        <v>2305</v>
      </c>
      <c r="I50" s="138" t="s">
        <v>37</v>
      </c>
      <c r="J50" s="178">
        <v>41153</v>
      </c>
      <c r="K50" s="178">
        <v>41274</v>
      </c>
      <c r="L50" s="179">
        <v>6</v>
      </c>
      <c r="M50" s="214">
        <v>0</v>
      </c>
      <c r="N50" s="214">
        <v>0</v>
      </c>
      <c r="O50" s="214">
        <v>0</v>
      </c>
      <c r="P50" s="169">
        <v>0</v>
      </c>
      <c r="Q50" s="170">
        <f>SUM(M50:P50)</f>
        <v>0</v>
      </c>
      <c r="R50" s="215">
        <v>0</v>
      </c>
      <c r="S50" s="215">
        <v>0</v>
      </c>
      <c r="T50" s="215">
        <v>0</v>
      </c>
      <c r="U50" s="215">
        <v>0</v>
      </c>
      <c r="V50" s="170">
        <f t="shared" si="12"/>
        <v>0</v>
      </c>
      <c r="W50" s="214">
        <v>0</v>
      </c>
      <c r="X50" s="214">
        <v>5</v>
      </c>
      <c r="Y50" s="214">
        <v>0</v>
      </c>
      <c r="Z50" s="214">
        <v>1</v>
      </c>
      <c r="AA50" s="170">
        <f t="shared" si="13"/>
        <v>6</v>
      </c>
      <c r="AB50" s="170">
        <f>Q50+V50+AA50</f>
        <v>6</v>
      </c>
      <c r="AC50" s="39" t="s">
        <v>77</v>
      </c>
      <c r="AE50" s="320"/>
    </row>
    <row r="51" spans="1:45" s="23" customFormat="1" ht="48.75" hidden="1" customHeight="1">
      <c r="A51" s="147">
        <v>205</v>
      </c>
      <c r="B51" s="148" t="s">
        <v>120</v>
      </c>
      <c r="C51" s="149" t="s">
        <v>121</v>
      </c>
      <c r="D51" s="148" t="s">
        <v>166</v>
      </c>
      <c r="E51" s="150" t="s">
        <v>35</v>
      </c>
      <c r="F51" s="150">
        <v>14</v>
      </c>
      <c r="G51" s="216" t="s">
        <v>205</v>
      </c>
      <c r="H51" s="150">
        <v>2305</v>
      </c>
      <c r="I51" s="150" t="s">
        <v>37</v>
      </c>
      <c r="J51" s="153">
        <v>41153</v>
      </c>
      <c r="K51" s="153">
        <v>41274</v>
      </c>
      <c r="L51" s="183">
        <f>+Q51+V51+AA51</f>
        <v>40</v>
      </c>
      <c r="M51" s="217">
        <v>0</v>
      </c>
      <c r="N51" s="217">
        <v>0</v>
      </c>
      <c r="O51" s="217">
        <v>0</v>
      </c>
      <c r="P51" s="172">
        <v>0</v>
      </c>
      <c r="Q51" s="173">
        <f>SUM(M51:P51)</f>
        <v>0</v>
      </c>
      <c r="R51" s="218">
        <v>0</v>
      </c>
      <c r="S51" s="218">
        <v>0</v>
      </c>
      <c r="T51" s="218">
        <v>0</v>
      </c>
      <c r="U51" s="218">
        <v>0</v>
      </c>
      <c r="V51" s="173">
        <f t="shared" si="12"/>
        <v>0</v>
      </c>
      <c r="W51" s="217">
        <v>10</v>
      </c>
      <c r="X51" s="217">
        <v>10</v>
      </c>
      <c r="Y51" s="217">
        <v>10</v>
      </c>
      <c r="Z51" s="217">
        <v>10</v>
      </c>
      <c r="AA51" s="173">
        <f t="shared" si="13"/>
        <v>40</v>
      </c>
      <c r="AB51" s="173">
        <f>Q51+V51+AA51</f>
        <v>40</v>
      </c>
      <c r="AC51" s="39" t="s">
        <v>77</v>
      </c>
    </row>
    <row r="52" spans="1:45" ht="27.75" customHeight="1" thickBot="1">
      <c r="A52" s="135">
        <v>205</v>
      </c>
      <c r="B52" s="136" t="s">
        <v>120</v>
      </c>
      <c r="C52" s="137" t="s">
        <v>121</v>
      </c>
      <c r="D52" s="136" t="s">
        <v>166</v>
      </c>
      <c r="E52" s="138" t="s">
        <v>117</v>
      </c>
      <c r="F52" s="138">
        <v>19</v>
      </c>
      <c r="G52" s="162" t="s">
        <v>184</v>
      </c>
      <c r="H52" s="138">
        <v>1304</v>
      </c>
      <c r="I52" s="138" t="s">
        <v>28</v>
      </c>
      <c r="J52" s="178">
        <v>41000</v>
      </c>
      <c r="K52" s="178">
        <v>41273</v>
      </c>
      <c r="L52" s="179">
        <v>349</v>
      </c>
      <c r="M52" s="164">
        <v>0</v>
      </c>
      <c r="N52" s="164">
        <v>0</v>
      </c>
      <c r="O52" s="164">
        <v>0</v>
      </c>
      <c r="P52" s="164">
        <v>0</v>
      </c>
      <c r="Q52" s="170">
        <f>M52+N52+O52+P52</f>
        <v>0</v>
      </c>
      <c r="R52" s="164">
        <v>100</v>
      </c>
      <c r="S52" s="164">
        <v>38.799999999999997</v>
      </c>
      <c r="T52" s="164">
        <v>13</v>
      </c>
      <c r="U52" s="164">
        <v>126</v>
      </c>
      <c r="V52" s="170">
        <f t="shared" si="12"/>
        <v>277.8</v>
      </c>
      <c r="W52" s="164">
        <v>0</v>
      </c>
      <c r="X52" s="214">
        <v>21</v>
      </c>
      <c r="Y52" s="164">
        <v>4</v>
      </c>
      <c r="Z52" s="164">
        <v>0</v>
      </c>
      <c r="AA52" s="170">
        <f t="shared" si="13"/>
        <v>25</v>
      </c>
      <c r="AB52" s="170">
        <f t="shared" ref="AB52:AB91" si="14">Q52+V52+AA52</f>
        <v>302.8</v>
      </c>
      <c r="AC52" s="38" t="s">
        <v>81</v>
      </c>
      <c r="AE52" s="288" t="s">
        <v>217</v>
      </c>
      <c r="AF52" s="289" t="s">
        <v>224</v>
      </c>
      <c r="AG52" s="289" t="s">
        <v>223</v>
      </c>
      <c r="AH52" s="289" t="s">
        <v>218</v>
      </c>
      <c r="AI52" s="289" t="s">
        <v>219</v>
      </c>
      <c r="AJ52" s="289" t="s">
        <v>220</v>
      </c>
      <c r="AK52" s="290" t="s">
        <v>221</v>
      </c>
      <c r="AL52" s="15" t="s">
        <v>222</v>
      </c>
      <c r="AR52" s="321"/>
    </row>
    <row r="53" spans="1:45" ht="25.5" hidden="1">
      <c r="A53" s="147">
        <v>205</v>
      </c>
      <c r="B53" s="148" t="s">
        <v>120</v>
      </c>
      <c r="C53" s="149" t="s">
        <v>121</v>
      </c>
      <c r="D53" s="148" t="s">
        <v>166</v>
      </c>
      <c r="E53" s="150" t="s">
        <v>117</v>
      </c>
      <c r="F53" s="150">
        <v>15</v>
      </c>
      <c r="G53" s="165" t="s">
        <v>184</v>
      </c>
      <c r="H53" s="150">
        <v>1304</v>
      </c>
      <c r="I53" s="150" t="s">
        <v>28</v>
      </c>
      <c r="J53" s="153">
        <v>41000</v>
      </c>
      <c r="K53" s="153">
        <v>41273</v>
      </c>
      <c r="L53" s="183">
        <f>+Q53+V53+AA53</f>
        <v>508.22</v>
      </c>
      <c r="M53" s="167">
        <v>0</v>
      </c>
      <c r="N53" s="167">
        <v>0</v>
      </c>
      <c r="O53" s="167">
        <v>0</v>
      </c>
      <c r="P53" s="167">
        <v>12.879999999999999</v>
      </c>
      <c r="Q53" s="220">
        <f>M53+N53+O53+P53</f>
        <v>12.879999999999999</v>
      </c>
      <c r="R53" s="219">
        <v>49.25</v>
      </c>
      <c r="S53" s="219">
        <v>90.2</v>
      </c>
      <c r="T53" s="219">
        <v>110.55</v>
      </c>
      <c r="U53" s="219">
        <v>64.8</v>
      </c>
      <c r="V53" s="173">
        <f t="shared" si="12"/>
        <v>314.8</v>
      </c>
      <c r="W53" s="219">
        <v>92.11</v>
      </c>
      <c r="X53" s="219">
        <v>37.25</v>
      </c>
      <c r="Y53" s="219">
        <v>30.05</v>
      </c>
      <c r="Z53" s="219">
        <v>21.130000000000003</v>
      </c>
      <c r="AA53" s="173">
        <f t="shared" si="13"/>
        <v>180.54000000000002</v>
      </c>
      <c r="AB53" s="173">
        <f>Q53+V53+AA53</f>
        <v>508.22</v>
      </c>
      <c r="AC53" s="38" t="s">
        <v>81</v>
      </c>
    </row>
    <row r="54" spans="1:45" s="23" customFormat="1" ht="44.25" customHeight="1">
      <c r="A54" s="135">
        <v>205</v>
      </c>
      <c r="B54" s="136" t="s">
        <v>120</v>
      </c>
      <c r="C54" s="137" t="s">
        <v>121</v>
      </c>
      <c r="D54" s="136" t="s">
        <v>166</v>
      </c>
      <c r="E54" s="138" t="s">
        <v>185</v>
      </c>
      <c r="F54" s="138">
        <v>20</v>
      </c>
      <c r="G54" s="137" t="s">
        <v>186</v>
      </c>
      <c r="H54" s="138">
        <v>2306</v>
      </c>
      <c r="I54" s="138" t="s">
        <v>29</v>
      </c>
      <c r="J54" s="178">
        <v>40973</v>
      </c>
      <c r="K54" s="178">
        <v>41273</v>
      </c>
      <c r="L54" s="179">
        <v>1330</v>
      </c>
      <c r="M54" s="214">
        <v>0</v>
      </c>
      <c r="N54" s="214">
        <v>0</v>
      </c>
      <c r="O54" s="214">
        <v>41</v>
      </c>
      <c r="P54" s="169">
        <v>0</v>
      </c>
      <c r="Q54" s="170">
        <f t="shared" ref="Q54:Q59" si="15">SUM(M54:P54)</f>
        <v>41</v>
      </c>
      <c r="R54" s="215">
        <f>52+77+101</f>
        <v>230</v>
      </c>
      <c r="S54" s="215">
        <v>0</v>
      </c>
      <c r="T54" s="215">
        <v>0</v>
      </c>
      <c r="U54" s="215">
        <v>153</v>
      </c>
      <c r="V54" s="170">
        <f t="shared" si="12"/>
        <v>383</v>
      </c>
      <c r="W54" s="214">
        <v>45</v>
      </c>
      <c r="X54" s="214">
        <v>198</v>
      </c>
      <c r="Y54" s="214">
        <v>280</v>
      </c>
      <c r="Z54" s="214">
        <v>360</v>
      </c>
      <c r="AA54" s="170">
        <f t="shared" si="13"/>
        <v>883</v>
      </c>
      <c r="AB54" s="170">
        <f t="shared" si="14"/>
        <v>1307</v>
      </c>
      <c r="AC54" s="39" t="s">
        <v>187</v>
      </c>
      <c r="AD54" s="134"/>
      <c r="AE54" s="287">
        <v>2073</v>
      </c>
      <c r="AF54" s="287"/>
      <c r="AG54" s="287"/>
      <c r="AH54" s="287"/>
      <c r="AI54" s="287"/>
      <c r="AJ54" s="287"/>
      <c r="AK54" s="287"/>
      <c r="AL54" s="286"/>
      <c r="AR54" s="134"/>
      <c r="AS54" s="325"/>
    </row>
    <row r="55" spans="1:45" s="23" customFormat="1" ht="44.25" hidden="1" customHeight="1">
      <c r="A55" s="147">
        <v>205</v>
      </c>
      <c r="B55" s="148" t="s">
        <v>120</v>
      </c>
      <c r="C55" s="149" t="s">
        <v>121</v>
      </c>
      <c r="D55" s="148" t="s">
        <v>166</v>
      </c>
      <c r="E55" s="150" t="s">
        <v>185</v>
      </c>
      <c r="F55" s="150">
        <v>16</v>
      </c>
      <c r="G55" s="149" t="s">
        <v>186</v>
      </c>
      <c r="H55" s="150">
        <v>2306</v>
      </c>
      <c r="I55" s="150" t="s">
        <v>29</v>
      </c>
      <c r="J55" s="153">
        <v>40973</v>
      </c>
      <c r="K55" s="153">
        <v>41273</v>
      </c>
      <c r="L55" s="183">
        <f>+Q55+V55+AA55</f>
        <v>1394</v>
      </c>
      <c r="M55" s="217">
        <v>17</v>
      </c>
      <c r="N55" s="217">
        <v>131</v>
      </c>
      <c r="O55" s="217">
        <v>238</v>
      </c>
      <c r="P55" s="172">
        <v>249</v>
      </c>
      <c r="Q55" s="173">
        <f t="shared" si="15"/>
        <v>635</v>
      </c>
      <c r="R55" s="215">
        <v>208</v>
      </c>
      <c r="S55" s="218">
        <v>176</v>
      </c>
      <c r="T55" s="218">
        <v>114</v>
      </c>
      <c r="U55" s="218">
        <v>95</v>
      </c>
      <c r="V55" s="173">
        <f t="shared" si="12"/>
        <v>593</v>
      </c>
      <c r="W55" s="217">
        <v>59</v>
      </c>
      <c r="X55" s="217">
        <v>51</v>
      </c>
      <c r="Y55" s="217">
        <v>35</v>
      </c>
      <c r="Z55" s="217">
        <v>21</v>
      </c>
      <c r="AA55" s="173">
        <f t="shared" si="13"/>
        <v>166</v>
      </c>
      <c r="AB55" s="173">
        <f>Q55+V55+AA55</f>
        <v>1394</v>
      </c>
      <c r="AC55" s="39" t="s">
        <v>187</v>
      </c>
    </row>
    <row r="56" spans="1:45" s="23" customFormat="1" ht="29.25" customHeight="1">
      <c r="A56" s="135">
        <v>205</v>
      </c>
      <c r="B56" s="136" t="s">
        <v>120</v>
      </c>
      <c r="C56" s="137" t="s">
        <v>121</v>
      </c>
      <c r="D56" s="136" t="s">
        <v>166</v>
      </c>
      <c r="E56" s="138" t="s">
        <v>65</v>
      </c>
      <c r="F56" s="138">
        <v>21</v>
      </c>
      <c r="G56" s="137" t="s">
        <v>140</v>
      </c>
      <c r="H56" s="138">
        <v>2316</v>
      </c>
      <c r="I56" s="138" t="s">
        <v>48</v>
      </c>
      <c r="J56" s="178">
        <v>41000</v>
      </c>
      <c r="K56" s="178">
        <v>41212</v>
      </c>
      <c r="L56" s="179">
        <v>0</v>
      </c>
      <c r="M56" s="169">
        <v>0</v>
      </c>
      <c r="N56" s="169">
        <v>0</v>
      </c>
      <c r="O56" s="169">
        <v>0</v>
      </c>
      <c r="P56" s="169">
        <v>0</v>
      </c>
      <c r="Q56" s="170">
        <f t="shared" si="15"/>
        <v>0</v>
      </c>
      <c r="R56" s="164">
        <v>0</v>
      </c>
      <c r="S56" s="164">
        <v>0</v>
      </c>
      <c r="T56" s="164">
        <v>0</v>
      </c>
      <c r="U56" s="164">
        <v>0</v>
      </c>
      <c r="V56" s="170">
        <f t="shared" si="12"/>
        <v>0</v>
      </c>
      <c r="W56" s="169">
        <v>0</v>
      </c>
      <c r="X56" s="169">
        <v>0</v>
      </c>
      <c r="Y56" s="169">
        <v>0</v>
      </c>
      <c r="Z56" s="169">
        <v>0</v>
      </c>
      <c r="AA56" s="170">
        <f t="shared" si="13"/>
        <v>0</v>
      </c>
      <c r="AB56" s="170">
        <f t="shared" si="14"/>
        <v>0</v>
      </c>
      <c r="AC56" s="39" t="s">
        <v>115</v>
      </c>
      <c r="AE56" s="134"/>
    </row>
    <row r="57" spans="1:45" s="23" customFormat="1" ht="25.5" hidden="1">
      <c r="A57" s="147">
        <v>205</v>
      </c>
      <c r="B57" s="148" t="s">
        <v>120</v>
      </c>
      <c r="C57" s="149" t="s">
        <v>121</v>
      </c>
      <c r="D57" s="148" t="s">
        <v>166</v>
      </c>
      <c r="E57" s="150" t="s">
        <v>65</v>
      </c>
      <c r="F57" s="150">
        <v>17</v>
      </c>
      <c r="G57" s="149" t="s">
        <v>140</v>
      </c>
      <c r="H57" s="150">
        <v>2316</v>
      </c>
      <c r="I57" s="150" t="s">
        <v>48</v>
      </c>
      <c r="J57" s="153">
        <v>41000</v>
      </c>
      <c r="K57" s="153">
        <v>41212</v>
      </c>
      <c r="L57" s="183">
        <f>+Q57+V57+AA57</f>
        <v>34109</v>
      </c>
      <c r="M57" s="172">
        <v>0</v>
      </c>
      <c r="N57" s="172">
        <v>0</v>
      </c>
      <c r="O57" s="172">
        <v>0</v>
      </c>
      <c r="P57" s="172">
        <v>1051</v>
      </c>
      <c r="Q57" s="173">
        <f t="shared" si="15"/>
        <v>1051</v>
      </c>
      <c r="R57" s="164">
        <v>2690</v>
      </c>
      <c r="S57" s="167">
        <v>2851</v>
      </c>
      <c r="T57" s="167">
        <v>11100</v>
      </c>
      <c r="U57" s="167">
        <v>7000</v>
      </c>
      <c r="V57" s="173">
        <f t="shared" si="12"/>
        <v>23641</v>
      </c>
      <c r="W57" s="172">
        <v>8500</v>
      </c>
      <c r="X57" s="172">
        <v>917</v>
      </c>
      <c r="Y57" s="172">
        <v>0</v>
      </c>
      <c r="Z57" s="172">
        <v>0</v>
      </c>
      <c r="AA57" s="173">
        <f t="shared" si="13"/>
        <v>9417</v>
      </c>
      <c r="AB57" s="173">
        <f>Q57+V57+AA57</f>
        <v>34109</v>
      </c>
      <c r="AC57" s="39" t="s">
        <v>115</v>
      </c>
    </row>
    <row r="58" spans="1:45" s="23" customFormat="1" ht="37.5" customHeight="1">
      <c r="A58" s="135">
        <v>205</v>
      </c>
      <c r="B58" s="136" t="s">
        <v>120</v>
      </c>
      <c r="C58" s="137" t="s">
        <v>121</v>
      </c>
      <c r="D58" s="136" t="s">
        <v>166</v>
      </c>
      <c r="E58" s="138" t="s">
        <v>185</v>
      </c>
      <c r="F58" s="138">
        <v>22</v>
      </c>
      <c r="G58" s="137" t="s">
        <v>188</v>
      </c>
      <c r="H58" s="138">
        <v>2306</v>
      </c>
      <c r="I58" s="138" t="s">
        <v>29</v>
      </c>
      <c r="J58" s="178">
        <v>40973</v>
      </c>
      <c r="K58" s="178">
        <v>41212</v>
      </c>
      <c r="L58" s="179">
        <v>4943</v>
      </c>
      <c r="M58" s="169">
        <v>0</v>
      </c>
      <c r="N58" s="169">
        <v>0</v>
      </c>
      <c r="O58" s="169">
        <v>0</v>
      </c>
      <c r="P58" s="169">
        <v>0</v>
      </c>
      <c r="Q58" s="170">
        <f t="shared" si="15"/>
        <v>0</v>
      </c>
      <c r="R58" s="164">
        <v>914</v>
      </c>
      <c r="S58" s="164">
        <v>157</v>
      </c>
      <c r="T58" s="164">
        <v>162</v>
      </c>
      <c r="U58" s="164">
        <v>179</v>
      </c>
      <c r="V58" s="170">
        <f t="shared" si="12"/>
        <v>1412</v>
      </c>
      <c r="W58" s="169">
        <v>475</v>
      </c>
      <c r="X58" s="169">
        <v>186</v>
      </c>
      <c r="Y58" s="169">
        <v>177</v>
      </c>
      <c r="Z58" s="169">
        <v>190</v>
      </c>
      <c r="AA58" s="170">
        <f t="shared" si="13"/>
        <v>1028</v>
      </c>
      <c r="AB58" s="170">
        <f t="shared" si="14"/>
        <v>2440</v>
      </c>
      <c r="AC58" s="319" t="s">
        <v>189</v>
      </c>
      <c r="AF58" s="134"/>
      <c r="AG58" s="134">
        <f>2359-AB58</f>
        <v>-81</v>
      </c>
      <c r="AP58" s="134"/>
    </row>
    <row r="59" spans="1:45" s="23" customFormat="1" ht="37.5" hidden="1" customHeight="1">
      <c r="A59" s="147">
        <v>205</v>
      </c>
      <c r="B59" s="148" t="s">
        <v>120</v>
      </c>
      <c r="C59" s="149" t="s">
        <v>121</v>
      </c>
      <c r="D59" s="148" t="s">
        <v>166</v>
      </c>
      <c r="E59" s="150" t="s">
        <v>185</v>
      </c>
      <c r="F59" s="150">
        <v>18</v>
      </c>
      <c r="G59" s="149" t="s">
        <v>188</v>
      </c>
      <c r="H59" s="150">
        <v>2306</v>
      </c>
      <c r="I59" s="150" t="s">
        <v>29</v>
      </c>
      <c r="J59" s="153">
        <v>40973</v>
      </c>
      <c r="K59" s="153">
        <v>41212</v>
      </c>
      <c r="L59" s="183">
        <f>+Q59+V59+AA59</f>
        <v>1425</v>
      </c>
      <c r="M59" s="172">
        <v>0</v>
      </c>
      <c r="N59" s="172">
        <v>241</v>
      </c>
      <c r="O59" s="172">
        <v>256</v>
      </c>
      <c r="P59" s="172">
        <v>276</v>
      </c>
      <c r="Q59" s="173">
        <f t="shared" si="15"/>
        <v>773</v>
      </c>
      <c r="R59" s="167">
        <v>272</v>
      </c>
      <c r="S59" s="167">
        <v>336</v>
      </c>
      <c r="T59" s="167">
        <v>11</v>
      </c>
      <c r="U59" s="167">
        <v>11</v>
      </c>
      <c r="V59" s="173">
        <f t="shared" si="12"/>
        <v>630</v>
      </c>
      <c r="W59" s="172">
        <v>11</v>
      </c>
      <c r="X59" s="172">
        <v>11</v>
      </c>
      <c r="Y59" s="172">
        <v>0</v>
      </c>
      <c r="Z59" s="172">
        <v>0</v>
      </c>
      <c r="AA59" s="173">
        <f t="shared" si="13"/>
        <v>22</v>
      </c>
      <c r="AB59" s="173">
        <f>Q59+V59+AA59</f>
        <v>1425</v>
      </c>
      <c r="AC59" s="39" t="s">
        <v>189</v>
      </c>
    </row>
    <row r="60" spans="1:45" s="23" customFormat="1" ht="33" customHeight="1">
      <c r="A60" s="135">
        <v>205</v>
      </c>
      <c r="B60" s="136" t="s">
        <v>120</v>
      </c>
      <c r="C60" s="137" t="s">
        <v>121</v>
      </c>
      <c r="D60" s="136" t="s">
        <v>166</v>
      </c>
      <c r="E60" s="138" t="s">
        <v>65</v>
      </c>
      <c r="F60" s="138">
        <v>23</v>
      </c>
      <c r="G60" s="137" t="s">
        <v>141</v>
      </c>
      <c r="H60" s="138">
        <v>1304</v>
      </c>
      <c r="I60" s="138" t="s">
        <v>112</v>
      </c>
      <c r="J60" s="178">
        <v>40917</v>
      </c>
      <c r="K60" s="178">
        <v>41196</v>
      </c>
      <c r="L60" s="179">
        <v>53</v>
      </c>
      <c r="M60" s="221">
        <v>0</v>
      </c>
      <c r="N60" s="221">
        <v>0</v>
      </c>
      <c r="O60" s="221">
        <v>0</v>
      </c>
      <c r="P60" s="221">
        <v>0</v>
      </c>
      <c r="Q60" s="222">
        <f t="shared" ref="Q60:Q65" si="16">M60+N60+O60+P60</f>
        <v>0</v>
      </c>
      <c r="R60" s="221">
        <v>37.700000000000003</v>
      </c>
      <c r="S60" s="221">
        <v>0</v>
      </c>
      <c r="T60" s="221">
        <v>15</v>
      </c>
      <c r="U60" s="221">
        <v>0</v>
      </c>
      <c r="V60" s="170">
        <f t="shared" si="12"/>
        <v>52.7</v>
      </c>
      <c r="W60" s="221">
        <v>0</v>
      </c>
      <c r="X60" s="221">
        <v>0</v>
      </c>
      <c r="Y60" s="221">
        <v>0</v>
      </c>
      <c r="Z60" s="221">
        <v>0</v>
      </c>
      <c r="AA60" s="170">
        <f t="shared" si="13"/>
        <v>0</v>
      </c>
      <c r="AB60" s="170">
        <f t="shared" si="14"/>
        <v>52.7</v>
      </c>
      <c r="AC60" s="39" t="s">
        <v>113</v>
      </c>
      <c r="AD60" s="134"/>
      <c r="AE60" s="324"/>
      <c r="AP60" s="320"/>
    </row>
    <row r="61" spans="1:45" s="23" customFormat="1" ht="37.5" hidden="1" customHeight="1">
      <c r="A61" s="147">
        <v>205</v>
      </c>
      <c r="B61" s="148" t="s">
        <v>120</v>
      </c>
      <c r="C61" s="149" t="s">
        <v>121</v>
      </c>
      <c r="D61" s="148" t="s">
        <v>166</v>
      </c>
      <c r="E61" s="150" t="s">
        <v>65</v>
      </c>
      <c r="F61" s="150">
        <v>19</v>
      </c>
      <c r="G61" s="149" t="s">
        <v>141</v>
      </c>
      <c r="H61" s="150">
        <v>1304</v>
      </c>
      <c r="I61" s="150" t="s">
        <v>112</v>
      </c>
      <c r="J61" s="153">
        <v>40917</v>
      </c>
      <c r="K61" s="153">
        <v>41196</v>
      </c>
      <c r="L61" s="183">
        <f>+Q61+V61+AA61</f>
        <v>2262.4169999999999</v>
      </c>
      <c r="M61" s="223">
        <v>23</v>
      </c>
      <c r="N61" s="223">
        <v>41</v>
      </c>
      <c r="O61" s="223">
        <v>162</v>
      </c>
      <c r="P61" s="223">
        <v>307.99699999999996</v>
      </c>
      <c r="Q61" s="224">
        <f t="shared" si="16"/>
        <v>533.99699999999996</v>
      </c>
      <c r="R61" s="223">
        <v>629.04</v>
      </c>
      <c r="S61" s="223">
        <v>713.93399999999997</v>
      </c>
      <c r="T61" s="223">
        <v>206.584</v>
      </c>
      <c r="U61" s="223">
        <v>91.713999999999999</v>
      </c>
      <c r="V61" s="173">
        <f t="shared" si="12"/>
        <v>1641.2719999999999</v>
      </c>
      <c r="W61" s="223">
        <v>61.713999999999999</v>
      </c>
      <c r="X61" s="223">
        <v>25.434000000000001</v>
      </c>
      <c r="Y61" s="223">
        <v>0</v>
      </c>
      <c r="Z61" s="223">
        <v>0</v>
      </c>
      <c r="AA61" s="173">
        <f t="shared" si="13"/>
        <v>87.147999999999996</v>
      </c>
      <c r="AB61" s="173">
        <f>Q61+V61+AA61</f>
        <v>2262.4169999999999</v>
      </c>
      <c r="AC61" s="39" t="s">
        <v>113</v>
      </c>
    </row>
    <row r="62" spans="1:45" s="23" customFormat="1" ht="30.75" customHeight="1">
      <c r="A62" s="135">
        <v>205</v>
      </c>
      <c r="B62" s="136" t="s">
        <v>120</v>
      </c>
      <c r="C62" s="137" t="s">
        <v>121</v>
      </c>
      <c r="D62" s="136" t="s">
        <v>166</v>
      </c>
      <c r="E62" s="138" t="s">
        <v>65</v>
      </c>
      <c r="F62" s="138">
        <v>24</v>
      </c>
      <c r="G62" s="137" t="s">
        <v>143</v>
      </c>
      <c r="H62" s="138">
        <v>1304</v>
      </c>
      <c r="I62" s="138" t="s">
        <v>28</v>
      </c>
      <c r="J62" s="178">
        <v>41008</v>
      </c>
      <c r="K62" s="178">
        <v>41152</v>
      </c>
      <c r="L62" s="179">
        <v>98</v>
      </c>
      <c r="M62" s="221">
        <v>0</v>
      </c>
      <c r="N62" s="221">
        <v>0</v>
      </c>
      <c r="O62" s="221">
        <v>0</v>
      </c>
      <c r="P62" s="221">
        <v>0</v>
      </c>
      <c r="Q62" s="222">
        <f t="shared" si="16"/>
        <v>0</v>
      </c>
      <c r="R62" s="221">
        <v>0</v>
      </c>
      <c r="S62" s="221">
        <v>0</v>
      </c>
      <c r="T62" s="221">
        <v>62.2</v>
      </c>
      <c r="U62" s="221">
        <v>33.229999999999997</v>
      </c>
      <c r="V62" s="170">
        <f t="shared" si="12"/>
        <v>95.43</v>
      </c>
      <c r="W62" s="221">
        <v>0</v>
      </c>
      <c r="X62" s="221">
        <v>3</v>
      </c>
      <c r="Y62" s="221">
        <v>0</v>
      </c>
      <c r="Z62" s="221">
        <v>0</v>
      </c>
      <c r="AA62" s="170">
        <f t="shared" si="13"/>
        <v>3</v>
      </c>
      <c r="AB62" s="170">
        <f t="shared" si="14"/>
        <v>98.43</v>
      </c>
      <c r="AC62" s="39" t="s">
        <v>113</v>
      </c>
      <c r="AD62" s="134"/>
      <c r="AE62" s="324"/>
    </row>
    <row r="63" spans="1:45" s="23" customFormat="1" ht="37.5" hidden="1" customHeight="1">
      <c r="A63" s="147">
        <v>205</v>
      </c>
      <c r="B63" s="148" t="s">
        <v>120</v>
      </c>
      <c r="C63" s="149" t="s">
        <v>121</v>
      </c>
      <c r="D63" s="148" t="s">
        <v>166</v>
      </c>
      <c r="E63" s="150" t="s">
        <v>65</v>
      </c>
      <c r="F63" s="150">
        <v>20</v>
      </c>
      <c r="G63" s="149" t="s">
        <v>143</v>
      </c>
      <c r="H63" s="150">
        <v>1304</v>
      </c>
      <c r="I63" s="150" t="s">
        <v>28</v>
      </c>
      <c r="J63" s="153">
        <v>41008</v>
      </c>
      <c r="K63" s="153">
        <v>41152</v>
      </c>
      <c r="L63" s="183">
        <f>+Q63+V63+AA63</f>
        <v>1449.8</v>
      </c>
      <c r="M63" s="223">
        <v>0</v>
      </c>
      <c r="N63" s="223">
        <v>0</v>
      </c>
      <c r="O63" s="223">
        <v>0</v>
      </c>
      <c r="P63" s="223">
        <v>35</v>
      </c>
      <c r="Q63" s="224">
        <f t="shared" si="16"/>
        <v>35</v>
      </c>
      <c r="R63" s="223">
        <v>164</v>
      </c>
      <c r="S63" s="223">
        <v>859</v>
      </c>
      <c r="T63" s="223">
        <v>303.8</v>
      </c>
      <c r="U63" s="223">
        <v>85</v>
      </c>
      <c r="V63" s="173">
        <f t="shared" si="12"/>
        <v>1411.8</v>
      </c>
      <c r="W63" s="223">
        <v>0</v>
      </c>
      <c r="X63" s="223">
        <v>0</v>
      </c>
      <c r="Y63" s="223">
        <v>0</v>
      </c>
      <c r="Z63" s="223">
        <v>3</v>
      </c>
      <c r="AA63" s="173">
        <f t="shared" si="13"/>
        <v>3</v>
      </c>
      <c r="AB63" s="173">
        <f>Q63+V63+AA63</f>
        <v>1449.8</v>
      </c>
      <c r="AC63" s="39" t="s">
        <v>113</v>
      </c>
    </row>
    <row r="64" spans="1:45" s="23" customFormat="1" ht="40.5" customHeight="1">
      <c r="A64" s="135">
        <v>205</v>
      </c>
      <c r="B64" s="136" t="s">
        <v>120</v>
      </c>
      <c r="C64" s="137" t="s">
        <v>121</v>
      </c>
      <c r="D64" s="136" t="s">
        <v>166</v>
      </c>
      <c r="E64" s="138" t="s">
        <v>192</v>
      </c>
      <c r="F64" s="138">
        <v>25</v>
      </c>
      <c r="G64" s="137" t="s">
        <v>190</v>
      </c>
      <c r="H64" s="225">
        <v>2321</v>
      </c>
      <c r="I64" s="226" t="s">
        <v>52</v>
      </c>
      <c r="J64" s="178">
        <v>40969</v>
      </c>
      <c r="K64" s="178">
        <v>41182</v>
      </c>
      <c r="L64" s="179">
        <v>52</v>
      </c>
      <c r="M64" s="227">
        <v>0</v>
      </c>
      <c r="N64" s="228">
        <v>0</v>
      </c>
      <c r="O64" s="228">
        <v>0</v>
      </c>
      <c r="P64" s="228">
        <v>0</v>
      </c>
      <c r="Q64" s="222">
        <f t="shared" si="16"/>
        <v>0</v>
      </c>
      <c r="R64" s="228">
        <v>0</v>
      </c>
      <c r="S64" s="228">
        <v>10</v>
      </c>
      <c r="T64" s="228">
        <v>0</v>
      </c>
      <c r="U64" s="228">
        <v>0</v>
      </c>
      <c r="V64" s="170">
        <f t="shared" si="12"/>
        <v>10</v>
      </c>
      <c r="W64" s="228">
        <v>0</v>
      </c>
      <c r="X64" s="228">
        <v>0</v>
      </c>
      <c r="Y64" s="228">
        <v>8</v>
      </c>
      <c r="Z64" s="228">
        <v>30</v>
      </c>
      <c r="AA64" s="170">
        <f t="shared" si="13"/>
        <v>38</v>
      </c>
      <c r="AB64" s="170">
        <f t="shared" si="14"/>
        <v>48</v>
      </c>
      <c r="AC64" s="39" t="s">
        <v>191</v>
      </c>
      <c r="AE64" s="134"/>
      <c r="AF64" s="320"/>
    </row>
    <row r="65" spans="1:29" s="23" customFormat="1" ht="54.75" hidden="1" customHeight="1">
      <c r="A65" s="147">
        <v>205</v>
      </c>
      <c r="B65" s="148" t="s">
        <v>120</v>
      </c>
      <c r="C65" s="149" t="s">
        <v>121</v>
      </c>
      <c r="D65" s="148" t="s">
        <v>166</v>
      </c>
      <c r="E65" s="150" t="s">
        <v>192</v>
      </c>
      <c r="F65" s="150">
        <v>21</v>
      </c>
      <c r="G65" s="149" t="s">
        <v>190</v>
      </c>
      <c r="H65" s="229">
        <v>2321</v>
      </c>
      <c r="I65" s="230" t="s">
        <v>52</v>
      </c>
      <c r="J65" s="153">
        <v>40969</v>
      </c>
      <c r="K65" s="153">
        <v>41182</v>
      </c>
      <c r="L65" s="183">
        <f>+Q65+V65+AA65</f>
        <v>2447</v>
      </c>
      <c r="M65" s="231">
        <v>0</v>
      </c>
      <c r="N65" s="232">
        <v>0</v>
      </c>
      <c r="O65" s="232">
        <v>90</v>
      </c>
      <c r="P65" s="232">
        <v>112</v>
      </c>
      <c r="Q65" s="224">
        <f t="shared" si="16"/>
        <v>202</v>
      </c>
      <c r="R65" s="232">
        <v>1966</v>
      </c>
      <c r="S65" s="232">
        <v>11</v>
      </c>
      <c r="T65" s="232">
        <v>17</v>
      </c>
      <c r="U65" s="232">
        <v>17</v>
      </c>
      <c r="V65" s="173">
        <f t="shared" si="12"/>
        <v>2011</v>
      </c>
      <c r="W65" s="232">
        <v>9</v>
      </c>
      <c r="X65" s="232">
        <v>75</v>
      </c>
      <c r="Y65" s="232">
        <v>75</v>
      </c>
      <c r="Z65" s="232">
        <v>75</v>
      </c>
      <c r="AA65" s="173">
        <f t="shared" si="13"/>
        <v>234</v>
      </c>
      <c r="AB65" s="173">
        <f>Q65+V65+AA65</f>
        <v>2447</v>
      </c>
      <c r="AC65" s="39" t="s">
        <v>191</v>
      </c>
    </row>
    <row r="66" spans="1:29" s="23" customFormat="1" ht="42.75" customHeight="1">
      <c r="A66" s="135">
        <v>205</v>
      </c>
      <c r="B66" s="136" t="s">
        <v>120</v>
      </c>
      <c r="C66" s="137" t="s">
        <v>121</v>
      </c>
      <c r="D66" s="136" t="s">
        <v>166</v>
      </c>
      <c r="E66" s="138" t="s">
        <v>65</v>
      </c>
      <c r="F66" s="138">
        <v>26</v>
      </c>
      <c r="G66" s="137" t="s">
        <v>193</v>
      </c>
      <c r="H66" s="138">
        <v>1301</v>
      </c>
      <c r="I66" s="138" t="s">
        <v>24</v>
      </c>
      <c r="J66" s="178">
        <v>41157</v>
      </c>
      <c r="K66" s="178">
        <v>41182</v>
      </c>
      <c r="L66" s="179">
        <v>0</v>
      </c>
      <c r="M66" s="169">
        <v>0</v>
      </c>
      <c r="N66" s="169">
        <v>0</v>
      </c>
      <c r="O66" s="169">
        <v>0</v>
      </c>
      <c r="P66" s="169">
        <v>0</v>
      </c>
      <c r="Q66" s="179">
        <f t="shared" ref="Q66:Q91" si="17">SUM(M66:P66)</f>
        <v>0</v>
      </c>
      <c r="R66" s="164">
        <v>0</v>
      </c>
      <c r="S66" s="164">
        <v>0</v>
      </c>
      <c r="T66" s="164">
        <v>0</v>
      </c>
      <c r="U66" s="164">
        <v>0</v>
      </c>
      <c r="V66" s="170">
        <f t="shared" si="12"/>
        <v>0</v>
      </c>
      <c r="W66" s="169">
        <v>0</v>
      </c>
      <c r="X66" s="169">
        <v>0</v>
      </c>
      <c r="Y66" s="169">
        <v>0</v>
      </c>
      <c r="Z66" s="169">
        <v>0</v>
      </c>
      <c r="AA66" s="170">
        <f t="shared" si="13"/>
        <v>0</v>
      </c>
      <c r="AB66" s="170">
        <f t="shared" si="14"/>
        <v>0</v>
      </c>
      <c r="AC66" s="39" t="s">
        <v>114</v>
      </c>
    </row>
    <row r="67" spans="1:29" s="23" customFormat="1" ht="53.25" hidden="1" customHeight="1">
      <c r="A67" s="147">
        <v>205</v>
      </c>
      <c r="B67" s="148" t="s">
        <v>120</v>
      </c>
      <c r="C67" s="149" t="s">
        <v>121</v>
      </c>
      <c r="D67" s="148" t="s">
        <v>166</v>
      </c>
      <c r="E67" s="150" t="s">
        <v>65</v>
      </c>
      <c r="F67" s="150">
        <v>22</v>
      </c>
      <c r="G67" s="149" t="s">
        <v>193</v>
      </c>
      <c r="H67" s="150">
        <v>1301</v>
      </c>
      <c r="I67" s="150" t="s">
        <v>24</v>
      </c>
      <c r="J67" s="153">
        <v>41157</v>
      </c>
      <c r="K67" s="153">
        <v>41182</v>
      </c>
      <c r="L67" s="183">
        <f>+Q67+V67+AA67</f>
        <v>33000</v>
      </c>
      <c r="M67" s="172">
        <v>0</v>
      </c>
      <c r="N67" s="172">
        <v>0</v>
      </c>
      <c r="O67" s="172">
        <v>0</v>
      </c>
      <c r="P67" s="172">
        <v>0</v>
      </c>
      <c r="Q67" s="183">
        <f>SUM(M67:P67)</f>
        <v>0</v>
      </c>
      <c r="R67" s="167">
        <v>0</v>
      </c>
      <c r="S67" s="167">
        <v>0</v>
      </c>
      <c r="T67" s="167">
        <v>0</v>
      </c>
      <c r="U67" s="167">
        <v>0</v>
      </c>
      <c r="V67" s="173">
        <f t="shared" si="12"/>
        <v>0</v>
      </c>
      <c r="W67" s="172">
        <v>33000</v>
      </c>
      <c r="X67" s="172">
        <v>0</v>
      </c>
      <c r="Y67" s="172">
        <v>0</v>
      </c>
      <c r="Z67" s="172">
        <v>0</v>
      </c>
      <c r="AA67" s="173">
        <f t="shared" si="13"/>
        <v>33000</v>
      </c>
      <c r="AB67" s="173">
        <f>Q67+V67+AA67</f>
        <v>33000</v>
      </c>
      <c r="AC67" s="39" t="s">
        <v>114</v>
      </c>
    </row>
    <row r="68" spans="1:29" s="23" customFormat="1" ht="59.25" customHeight="1">
      <c r="A68" s="135">
        <v>205</v>
      </c>
      <c r="B68" s="136" t="s">
        <v>120</v>
      </c>
      <c r="C68" s="137" t="s">
        <v>121</v>
      </c>
      <c r="D68" s="136" t="s">
        <v>166</v>
      </c>
      <c r="E68" s="138" t="s">
        <v>79</v>
      </c>
      <c r="F68" s="138">
        <v>27</v>
      </c>
      <c r="G68" s="168" t="s">
        <v>144</v>
      </c>
      <c r="H68" s="225">
        <v>2201</v>
      </c>
      <c r="I68" s="138" t="s">
        <v>51</v>
      </c>
      <c r="J68" s="178">
        <v>41000</v>
      </c>
      <c r="K68" s="178">
        <v>41120</v>
      </c>
      <c r="L68" s="179">
        <v>2200</v>
      </c>
      <c r="M68" s="201">
        <v>0</v>
      </c>
      <c r="N68" s="201">
        <v>0</v>
      </c>
      <c r="O68" s="201">
        <v>0</v>
      </c>
      <c r="P68" s="201">
        <v>0</v>
      </c>
      <c r="Q68" s="170">
        <f t="shared" si="17"/>
        <v>0</v>
      </c>
      <c r="R68" s="201">
        <v>0</v>
      </c>
      <c r="S68" s="201">
        <v>0</v>
      </c>
      <c r="T68" s="201">
        <v>0</v>
      </c>
      <c r="U68" s="201">
        <v>0</v>
      </c>
      <c r="V68" s="170">
        <f t="shared" si="12"/>
        <v>0</v>
      </c>
      <c r="W68" s="201">
        <v>0</v>
      </c>
      <c r="X68" s="201">
        <v>0</v>
      </c>
      <c r="Y68" s="201">
        <v>0</v>
      </c>
      <c r="Z68" s="228">
        <v>2200</v>
      </c>
      <c r="AA68" s="170">
        <f t="shared" si="13"/>
        <v>2200</v>
      </c>
      <c r="AB68" s="170">
        <f t="shared" si="14"/>
        <v>2200</v>
      </c>
      <c r="AC68" s="39" t="s">
        <v>50</v>
      </c>
    </row>
    <row r="69" spans="1:29" s="23" customFormat="1" ht="62.25" hidden="1" customHeight="1">
      <c r="A69" s="74">
        <v>205</v>
      </c>
      <c r="B69" s="87" t="s">
        <v>120</v>
      </c>
      <c r="C69" s="78" t="s">
        <v>121</v>
      </c>
      <c r="D69" s="87" t="s">
        <v>166</v>
      </c>
      <c r="E69" s="77" t="s">
        <v>79</v>
      </c>
      <c r="F69" s="77">
        <v>23</v>
      </c>
      <c r="G69" s="89" t="s">
        <v>144</v>
      </c>
      <c r="H69" s="116">
        <v>2201</v>
      </c>
      <c r="I69" s="77" t="s">
        <v>51</v>
      </c>
      <c r="J69" s="80">
        <v>41000</v>
      </c>
      <c r="K69" s="80">
        <v>41120</v>
      </c>
      <c r="L69" s="100">
        <f>+Q69+V69+AA69</f>
        <v>15290</v>
      </c>
      <c r="M69" s="109">
        <v>0</v>
      </c>
      <c r="N69" s="109">
        <v>0</v>
      </c>
      <c r="O69" s="109">
        <v>0</v>
      </c>
      <c r="P69" s="109">
        <v>3750</v>
      </c>
      <c r="Q69" s="91">
        <f>SUM(M69:P69)</f>
        <v>3750</v>
      </c>
      <c r="R69" s="109">
        <v>3875</v>
      </c>
      <c r="S69" s="109">
        <v>3885</v>
      </c>
      <c r="T69" s="109">
        <v>3760</v>
      </c>
      <c r="U69" s="109">
        <v>10</v>
      </c>
      <c r="V69" s="91">
        <f t="shared" si="12"/>
        <v>11530</v>
      </c>
      <c r="W69" s="109">
        <v>10</v>
      </c>
      <c r="X69" s="109">
        <v>0</v>
      </c>
      <c r="Y69" s="109">
        <v>0</v>
      </c>
      <c r="Z69" s="117">
        <v>0</v>
      </c>
      <c r="AA69" s="91">
        <f t="shared" si="13"/>
        <v>10</v>
      </c>
      <c r="AB69" s="91">
        <f>Q69+V69+AA69</f>
        <v>15290</v>
      </c>
      <c r="AC69" s="39" t="s">
        <v>50</v>
      </c>
    </row>
    <row r="70" spans="1:29" ht="30" customHeight="1">
      <c r="A70" s="357" t="s">
        <v>147</v>
      </c>
      <c r="B70" s="358" t="s">
        <v>118</v>
      </c>
      <c r="C70" s="358" t="s">
        <v>119</v>
      </c>
      <c r="D70" s="358" t="s">
        <v>23</v>
      </c>
      <c r="E70" s="344" t="s">
        <v>21</v>
      </c>
      <c r="F70" s="344" t="s">
        <v>22</v>
      </c>
      <c r="G70" s="346" t="s">
        <v>0</v>
      </c>
      <c r="H70" s="348" t="s">
        <v>1</v>
      </c>
      <c r="I70" s="349"/>
      <c r="J70" s="344" t="s">
        <v>2</v>
      </c>
      <c r="K70" s="344" t="s">
        <v>3</v>
      </c>
      <c r="L70" s="353" t="s">
        <v>261</v>
      </c>
      <c r="M70" s="350" t="s">
        <v>214</v>
      </c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2"/>
      <c r="AB70" s="344" t="s">
        <v>208</v>
      </c>
    </row>
    <row r="71" spans="1:29" ht="27.75" customHeight="1">
      <c r="A71" s="357"/>
      <c r="B71" s="359"/>
      <c r="C71" s="359"/>
      <c r="D71" s="359"/>
      <c r="E71" s="345"/>
      <c r="F71" s="345"/>
      <c r="G71" s="347"/>
      <c r="H71" s="18" t="s">
        <v>4</v>
      </c>
      <c r="I71" s="18" t="s">
        <v>5</v>
      </c>
      <c r="J71" s="345"/>
      <c r="K71" s="345"/>
      <c r="L71" s="354"/>
      <c r="M71" s="19" t="s">
        <v>6</v>
      </c>
      <c r="N71" s="19" t="s">
        <v>7</v>
      </c>
      <c r="O71" s="19" t="s">
        <v>8</v>
      </c>
      <c r="P71" s="19" t="s">
        <v>9</v>
      </c>
      <c r="Q71" s="19" t="s">
        <v>239</v>
      </c>
      <c r="R71" s="19" t="s">
        <v>10</v>
      </c>
      <c r="S71" s="19" t="s">
        <v>11</v>
      </c>
      <c r="T71" s="19" t="s">
        <v>12</v>
      </c>
      <c r="U71" s="19" t="s">
        <v>13</v>
      </c>
      <c r="V71" s="19" t="s">
        <v>14</v>
      </c>
      <c r="W71" s="19" t="s">
        <v>15</v>
      </c>
      <c r="X71" s="19" t="s">
        <v>16</v>
      </c>
      <c r="Y71" s="19" t="s">
        <v>17</v>
      </c>
      <c r="Z71" s="19" t="s">
        <v>18</v>
      </c>
      <c r="AA71" s="19" t="s">
        <v>19</v>
      </c>
      <c r="AB71" s="345"/>
    </row>
    <row r="72" spans="1:29" s="23" customFormat="1" ht="60" customHeight="1">
      <c r="A72" s="135">
        <v>205</v>
      </c>
      <c r="B72" s="136" t="s">
        <v>120</v>
      </c>
      <c r="C72" s="137" t="s">
        <v>121</v>
      </c>
      <c r="D72" s="136" t="s">
        <v>166</v>
      </c>
      <c r="E72" s="138" t="s">
        <v>65</v>
      </c>
      <c r="F72" s="138">
        <v>28</v>
      </c>
      <c r="G72" s="137" t="s">
        <v>142</v>
      </c>
      <c r="H72" s="138">
        <v>1104</v>
      </c>
      <c r="I72" s="138" t="s">
        <v>67</v>
      </c>
      <c r="J72" s="178">
        <v>41061</v>
      </c>
      <c r="K72" s="178">
        <v>41212</v>
      </c>
      <c r="L72" s="179">
        <v>158</v>
      </c>
      <c r="M72" s="169">
        <v>0</v>
      </c>
      <c r="N72" s="169">
        <v>0</v>
      </c>
      <c r="O72" s="169">
        <v>0</v>
      </c>
      <c r="P72" s="169">
        <v>0</v>
      </c>
      <c r="Q72" s="170">
        <f t="shared" si="17"/>
        <v>0</v>
      </c>
      <c r="R72" s="164">
        <v>0</v>
      </c>
      <c r="S72" s="164">
        <v>0</v>
      </c>
      <c r="T72" s="164">
        <v>0</v>
      </c>
      <c r="U72" s="164">
        <v>0</v>
      </c>
      <c r="V72" s="170">
        <f>SUM(R72:U72)</f>
        <v>0</v>
      </c>
      <c r="W72" s="169">
        <v>0</v>
      </c>
      <c r="X72" s="169">
        <v>0</v>
      </c>
      <c r="Y72" s="169">
        <v>158</v>
      </c>
      <c r="Z72" s="169">
        <v>0</v>
      </c>
      <c r="AA72" s="170">
        <f>SUM(W72:Z72)</f>
        <v>158</v>
      </c>
      <c r="AB72" s="170">
        <f t="shared" si="14"/>
        <v>158</v>
      </c>
      <c r="AC72" s="39" t="s">
        <v>115</v>
      </c>
    </row>
    <row r="73" spans="1:29" s="23" customFormat="1" ht="60" hidden="1" customHeight="1">
      <c r="A73" s="147">
        <v>205</v>
      </c>
      <c r="B73" s="148" t="s">
        <v>120</v>
      </c>
      <c r="C73" s="149" t="s">
        <v>121</v>
      </c>
      <c r="D73" s="148" t="s">
        <v>166</v>
      </c>
      <c r="E73" s="150" t="s">
        <v>65</v>
      </c>
      <c r="F73" s="150">
        <v>24</v>
      </c>
      <c r="G73" s="149" t="s">
        <v>142</v>
      </c>
      <c r="H73" s="150">
        <v>1104</v>
      </c>
      <c r="I73" s="150" t="s">
        <v>67</v>
      </c>
      <c r="J73" s="153">
        <v>41061</v>
      </c>
      <c r="K73" s="153">
        <v>41212</v>
      </c>
      <c r="L73" s="183">
        <f>+Q73+V73+AA73</f>
        <v>359</v>
      </c>
      <c r="M73" s="172">
        <v>0</v>
      </c>
      <c r="N73" s="172">
        <v>0</v>
      </c>
      <c r="O73" s="172">
        <v>0</v>
      </c>
      <c r="P73" s="172">
        <v>0</v>
      </c>
      <c r="Q73" s="170">
        <f t="shared" si="17"/>
        <v>0</v>
      </c>
      <c r="R73" s="167">
        <v>0</v>
      </c>
      <c r="S73" s="167">
        <v>50</v>
      </c>
      <c r="T73" s="167">
        <v>150</v>
      </c>
      <c r="U73" s="167">
        <v>100</v>
      </c>
      <c r="V73" s="170">
        <f t="shared" ref="V73:V78" si="18">SUM(R73:U73)</f>
        <v>300</v>
      </c>
      <c r="W73" s="172">
        <v>50</v>
      </c>
      <c r="X73" s="172">
        <v>9</v>
      </c>
      <c r="Y73" s="172">
        <v>0</v>
      </c>
      <c r="Z73" s="172">
        <v>0</v>
      </c>
      <c r="AA73" s="170">
        <f t="shared" ref="AA73:AA78" si="19">SUM(W73:Z73)</f>
        <v>59</v>
      </c>
      <c r="AB73" s="170">
        <f t="shared" si="14"/>
        <v>359</v>
      </c>
      <c r="AC73" s="39" t="s">
        <v>115</v>
      </c>
    </row>
    <row r="74" spans="1:29" s="23" customFormat="1" ht="60" customHeight="1">
      <c r="A74" s="135">
        <v>205</v>
      </c>
      <c r="B74" s="46" t="s">
        <v>120</v>
      </c>
      <c r="C74" s="316" t="s">
        <v>121</v>
      </c>
      <c r="D74" s="46" t="s">
        <v>166</v>
      </c>
      <c r="E74" s="327" t="s">
        <v>65</v>
      </c>
      <c r="F74" s="138">
        <v>29</v>
      </c>
      <c r="G74" s="137" t="s">
        <v>243</v>
      </c>
      <c r="H74" s="327">
        <v>1104</v>
      </c>
      <c r="I74" s="327" t="s">
        <v>67</v>
      </c>
      <c r="J74" s="178"/>
      <c r="K74" s="178"/>
      <c r="L74" s="179">
        <v>2</v>
      </c>
      <c r="M74" s="169"/>
      <c r="N74" s="169"/>
      <c r="O74" s="169"/>
      <c r="P74" s="169"/>
      <c r="Q74" s="170">
        <v>0</v>
      </c>
      <c r="R74" s="164">
        <v>0</v>
      </c>
      <c r="S74" s="164">
        <v>0</v>
      </c>
      <c r="T74" s="164">
        <v>0</v>
      </c>
      <c r="U74" s="164">
        <v>0</v>
      </c>
      <c r="V74" s="170">
        <f t="shared" si="18"/>
        <v>0</v>
      </c>
      <c r="W74" s="169">
        <v>0</v>
      </c>
      <c r="X74" s="169">
        <v>0</v>
      </c>
      <c r="Y74" s="169">
        <v>2</v>
      </c>
      <c r="Z74" s="169">
        <v>0</v>
      </c>
      <c r="AA74" s="170">
        <f t="shared" si="19"/>
        <v>2</v>
      </c>
      <c r="AB74" s="170">
        <f t="shared" si="14"/>
        <v>2</v>
      </c>
      <c r="AC74" s="319" t="s">
        <v>245</v>
      </c>
    </row>
    <row r="75" spans="1:29" s="23" customFormat="1" ht="60" customHeight="1">
      <c r="A75" s="135">
        <v>205</v>
      </c>
      <c r="B75" s="46" t="s">
        <v>120</v>
      </c>
      <c r="C75" s="316" t="s">
        <v>121</v>
      </c>
      <c r="D75" s="46" t="s">
        <v>166</v>
      </c>
      <c r="E75" s="327" t="s">
        <v>65</v>
      </c>
      <c r="F75" s="138">
        <v>30</v>
      </c>
      <c r="G75" s="137" t="s">
        <v>244</v>
      </c>
      <c r="H75" s="327">
        <v>1104</v>
      </c>
      <c r="I75" s="327" t="s">
        <v>67</v>
      </c>
      <c r="J75" s="178"/>
      <c r="K75" s="178"/>
      <c r="L75" s="179">
        <v>9</v>
      </c>
      <c r="M75" s="169"/>
      <c r="N75" s="169"/>
      <c r="O75" s="169"/>
      <c r="P75" s="169"/>
      <c r="Q75" s="170">
        <v>0</v>
      </c>
      <c r="R75" s="164">
        <v>0</v>
      </c>
      <c r="S75" s="164">
        <v>0</v>
      </c>
      <c r="T75" s="164">
        <v>0</v>
      </c>
      <c r="U75" s="164">
        <v>0</v>
      </c>
      <c r="V75" s="170">
        <f t="shared" si="18"/>
        <v>0</v>
      </c>
      <c r="W75" s="169">
        <v>0</v>
      </c>
      <c r="X75" s="169">
        <v>0</v>
      </c>
      <c r="Y75" s="169">
        <v>9</v>
      </c>
      <c r="Z75" s="169">
        <v>0</v>
      </c>
      <c r="AA75" s="170">
        <f t="shared" si="19"/>
        <v>9</v>
      </c>
      <c r="AB75" s="170">
        <f t="shared" si="14"/>
        <v>9</v>
      </c>
      <c r="AC75" s="319" t="s">
        <v>245</v>
      </c>
    </row>
    <row r="76" spans="1:29" s="23" customFormat="1" ht="60" customHeight="1">
      <c r="A76" s="315">
        <v>205</v>
      </c>
      <c r="B76" s="46" t="s">
        <v>120</v>
      </c>
      <c r="C76" s="316" t="s">
        <v>121</v>
      </c>
      <c r="D76" s="46" t="s">
        <v>166</v>
      </c>
      <c r="E76" s="327" t="s">
        <v>65</v>
      </c>
      <c r="F76" s="138">
        <v>31</v>
      </c>
      <c r="G76" s="137" t="s">
        <v>250</v>
      </c>
      <c r="H76" s="327">
        <v>1104</v>
      </c>
      <c r="I76" s="327" t="s">
        <v>67</v>
      </c>
      <c r="J76" s="178"/>
      <c r="K76" s="178"/>
      <c r="L76" s="179">
        <v>95</v>
      </c>
      <c r="M76" s="169"/>
      <c r="N76" s="169"/>
      <c r="O76" s="169"/>
      <c r="P76" s="169"/>
      <c r="Q76" s="170">
        <v>0</v>
      </c>
      <c r="R76" s="164">
        <v>0</v>
      </c>
      <c r="S76" s="164">
        <v>0</v>
      </c>
      <c r="T76" s="164">
        <v>0</v>
      </c>
      <c r="U76" s="164">
        <v>0</v>
      </c>
      <c r="V76" s="170">
        <f t="shared" si="18"/>
        <v>0</v>
      </c>
      <c r="W76" s="169">
        <v>0</v>
      </c>
      <c r="X76" s="169">
        <v>0</v>
      </c>
      <c r="Y76" s="169">
        <v>95</v>
      </c>
      <c r="Z76" s="169">
        <v>0</v>
      </c>
      <c r="AA76" s="170">
        <f t="shared" si="19"/>
        <v>95</v>
      </c>
      <c r="AB76" s="170">
        <f t="shared" si="14"/>
        <v>95</v>
      </c>
      <c r="AC76" s="319" t="s">
        <v>251</v>
      </c>
    </row>
    <row r="77" spans="1:29" s="23" customFormat="1" ht="60" customHeight="1">
      <c r="A77" s="135">
        <v>205</v>
      </c>
      <c r="B77" s="136" t="s">
        <v>120</v>
      </c>
      <c r="C77" s="137" t="s">
        <v>121</v>
      </c>
      <c r="D77" s="136" t="s">
        <v>166</v>
      </c>
      <c r="E77" s="138" t="s">
        <v>228</v>
      </c>
      <c r="F77" s="138">
        <v>32</v>
      </c>
      <c r="G77" s="137" t="s">
        <v>229</v>
      </c>
      <c r="H77" s="138">
        <v>2309</v>
      </c>
      <c r="I77" s="138" t="s">
        <v>230</v>
      </c>
      <c r="J77" s="178">
        <v>41031</v>
      </c>
      <c r="K77" s="178">
        <v>41121</v>
      </c>
      <c r="L77" s="179">
        <v>0</v>
      </c>
      <c r="M77" s="169">
        <v>0</v>
      </c>
      <c r="N77" s="169">
        <v>0</v>
      </c>
      <c r="O77" s="169">
        <v>0</v>
      </c>
      <c r="P77" s="169">
        <v>0</v>
      </c>
      <c r="Q77" s="170">
        <f t="shared" si="17"/>
        <v>0</v>
      </c>
      <c r="R77" s="164">
        <v>0</v>
      </c>
      <c r="S77" s="164">
        <v>0</v>
      </c>
      <c r="T77" s="164">
        <v>0</v>
      </c>
      <c r="U77" s="164">
        <v>0</v>
      </c>
      <c r="V77" s="170">
        <f t="shared" si="18"/>
        <v>0</v>
      </c>
      <c r="W77" s="169">
        <v>0</v>
      </c>
      <c r="X77" s="169">
        <v>0</v>
      </c>
      <c r="Y77" s="333">
        <v>0</v>
      </c>
      <c r="Z77" s="169">
        <v>0</v>
      </c>
      <c r="AA77" s="170">
        <f t="shared" si="19"/>
        <v>0</v>
      </c>
      <c r="AB77" s="170">
        <f t="shared" si="14"/>
        <v>0</v>
      </c>
      <c r="AC77" s="39" t="s">
        <v>232</v>
      </c>
    </row>
    <row r="78" spans="1:29" s="23" customFormat="1" ht="60" customHeight="1">
      <c r="A78" s="135">
        <v>205</v>
      </c>
      <c r="B78" s="136" t="s">
        <v>120</v>
      </c>
      <c r="C78" s="137" t="s">
        <v>121</v>
      </c>
      <c r="D78" s="136" t="s">
        <v>166</v>
      </c>
      <c r="E78" s="138" t="s">
        <v>228</v>
      </c>
      <c r="F78" s="138">
        <v>33</v>
      </c>
      <c r="G78" s="137" t="s">
        <v>231</v>
      </c>
      <c r="H78" s="138">
        <v>2306</v>
      </c>
      <c r="I78" s="138" t="s">
        <v>29</v>
      </c>
      <c r="J78" s="178">
        <v>41037</v>
      </c>
      <c r="K78" s="178">
        <v>41182</v>
      </c>
      <c r="L78" s="179">
        <v>305</v>
      </c>
      <c r="M78" s="169">
        <v>0</v>
      </c>
      <c r="N78" s="169">
        <v>0</v>
      </c>
      <c r="O78" s="169">
        <v>0</v>
      </c>
      <c r="P78" s="169">
        <v>0</v>
      </c>
      <c r="Q78" s="170">
        <f t="shared" si="17"/>
        <v>0</v>
      </c>
      <c r="R78" s="164">
        <v>0</v>
      </c>
      <c r="S78" s="164">
        <v>0</v>
      </c>
      <c r="T78" s="164">
        <v>0</v>
      </c>
      <c r="U78" s="164">
        <v>0</v>
      </c>
      <c r="V78" s="170">
        <f t="shared" si="18"/>
        <v>0</v>
      </c>
      <c r="W78" s="169">
        <v>0</v>
      </c>
      <c r="X78" s="169">
        <v>0</v>
      </c>
      <c r="Y78" s="333">
        <v>36</v>
      </c>
      <c r="Z78" s="169">
        <v>0</v>
      </c>
      <c r="AA78" s="170">
        <f t="shared" si="19"/>
        <v>36</v>
      </c>
      <c r="AB78" s="170">
        <f t="shared" si="14"/>
        <v>36</v>
      </c>
      <c r="AC78" s="39" t="s">
        <v>259</v>
      </c>
    </row>
    <row r="79" spans="1:29" s="23" customFormat="1" ht="59.25" customHeight="1">
      <c r="A79" s="135">
        <v>206</v>
      </c>
      <c r="B79" s="136" t="s">
        <v>120</v>
      </c>
      <c r="C79" s="137" t="s">
        <v>121</v>
      </c>
      <c r="D79" s="136" t="s">
        <v>166</v>
      </c>
      <c r="E79" s="138" t="s">
        <v>65</v>
      </c>
      <c r="F79" s="138">
        <v>34</v>
      </c>
      <c r="G79" s="322" t="s">
        <v>131</v>
      </c>
      <c r="H79" s="174">
        <v>2305</v>
      </c>
      <c r="I79" s="174" t="s">
        <v>37</v>
      </c>
      <c r="J79" s="178">
        <v>40969</v>
      </c>
      <c r="K79" s="178">
        <v>41243</v>
      </c>
      <c r="L79" s="179">
        <v>16</v>
      </c>
      <c r="M79" s="233">
        <v>0</v>
      </c>
      <c r="N79" s="233">
        <v>0</v>
      </c>
      <c r="O79" s="233">
        <v>0</v>
      </c>
      <c r="P79" s="169">
        <v>0</v>
      </c>
      <c r="Q79" s="234">
        <f t="shared" si="17"/>
        <v>0</v>
      </c>
      <c r="R79" s="214">
        <v>0</v>
      </c>
      <c r="S79" s="233">
        <v>0</v>
      </c>
      <c r="T79" s="233">
        <v>0</v>
      </c>
      <c r="U79" s="233">
        <v>0</v>
      </c>
      <c r="V79" s="170">
        <f t="shared" ref="V79:V92" si="20">SUM(R79:U79)</f>
        <v>0</v>
      </c>
      <c r="W79" s="233">
        <v>0</v>
      </c>
      <c r="X79" s="233">
        <v>0</v>
      </c>
      <c r="Y79" s="233">
        <v>0</v>
      </c>
      <c r="Z79" s="233">
        <v>0</v>
      </c>
      <c r="AA79" s="170">
        <f t="shared" ref="AA79:AA92" si="21">SUM(W79:Z79)</f>
        <v>0</v>
      </c>
      <c r="AB79" s="170">
        <f t="shared" si="14"/>
        <v>0</v>
      </c>
      <c r="AC79" s="326" t="s">
        <v>94</v>
      </c>
    </row>
    <row r="80" spans="1:29" s="23" customFormat="1" ht="59.25" hidden="1" customHeight="1">
      <c r="A80" s="147">
        <v>206</v>
      </c>
      <c r="B80" s="148" t="s">
        <v>120</v>
      </c>
      <c r="C80" s="149" t="s">
        <v>121</v>
      </c>
      <c r="D80" s="148" t="s">
        <v>166</v>
      </c>
      <c r="E80" s="150" t="s">
        <v>65</v>
      </c>
      <c r="F80" s="150">
        <v>25</v>
      </c>
      <c r="G80" s="322" t="s">
        <v>131</v>
      </c>
      <c r="H80" s="150">
        <v>2305</v>
      </c>
      <c r="I80" s="150" t="s">
        <v>37</v>
      </c>
      <c r="J80" s="153">
        <v>40969</v>
      </c>
      <c r="K80" s="153">
        <v>41243</v>
      </c>
      <c r="L80" s="183">
        <f>+Q80+V80+AA80</f>
        <v>131</v>
      </c>
      <c r="M80" s="217">
        <v>0</v>
      </c>
      <c r="N80" s="217">
        <v>0</v>
      </c>
      <c r="O80" s="217">
        <v>10</v>
      </c>
      <c r="P80" s="172">
        <v>10</v>
      </c>
      <c r="Q80" s="235">
        <f>SUM(M80:P80)</f>
        <v>20</v>
      </c>
      <c r="R80" s="217">
        <v>28</v>
      </c>
      <c r="S80" s="217">
        <v>19</v>
      </c>
      <c r="T80" s="217">
        <v>21</v>
      </c>
      <c r="U80" s="217">
        <v>9</v>
      </c>
      <c r="V80" s="173">
        <f t="shared" si="20"/>
        <v>77</v>
      </c>
      <c r="W80" s="217">
        <v>7</v>
      </c>
      <c r="X80" s="217">
        <v>17</v>
      </c>
      <c r="Y80" s="217">
        <v>10</v>
      </c>
      <c r="Z80" s="217">
        <v>0</v>
      </c>
      <c r="AA80" s="173">
        <f t="shared" si="21"/>
        <v>34</v>
      </c>
      <c r="AB80" s="173">
        <f>Q80+V80+AA80</f>
        <v>131</v>
      </c>
      <c r="AC80" s="39" t="s">
        <v>94</v>
      </c>
    </row>
    <row r="81" spans="1:42" s="23" customFormat="1" ht="70.5" customHeight="1">
      <c r="A81" s="135">
        <v>207</v>
      </c>
      <c r="B81" s="136" t="s">
        <v>120</v>
      </c>
      <c r="C81" s="137" t="s">
        <v>121</v>
      </c>
      <c r="D81" s="136" t="s">
        <v>166</v>
      </c>
      <c r="E81" s="138" t="s">
        <v>65</v>
      </c>
      <c r="F81" s="138">
        <v>35</v>
      </c>
      <c r="G81" s="323" t="s">
        <v>175</v>
      </c>
      <c r="H81" s="236">
        <v>1304</v>
      </c>
      <c r="I81" s="174" t="s">
        <v>28</v>
      </c>
      <c r="J81" s="178">
        <v>41000</v>
      </c>
      <c r="K81" s="178">
        <v>41182</v>
      </c>
      <c r="L81" s="179">
        <v>775</v>
      </c>
      <c r="M81" s="237">
        <v>0</v>
      </c>
      <c r="N81" s="237">
        <v>0</v>
      </c>
      <c r="O81" s="237">
        <v>0</v>
      </c>
      <c r="P81" s="295">
        <v>0</v>
      </c>
      <c r="Q81" s="238">
        <f t="shared" si="17"/>
        <v>0</v>
      </c>
      <c r="R81" s="295">
        <v>0</v>
      </c>
      <c r="S81" s="237">
        <v>0</v>
      </c>
      <c r="T81" s="237">
        <v>0</v>
      </c>
      <c r="U81" s="237">
        <v>0</v>
      </c>
      <c r="V81" s="170">
        <f t="shared" si="20"/>
        <v>0</v>
      </c>
      <c r="W81" s="237">
        <v>0</v>
      </c>
      <c r="X81" s="237">
        <v>0</v>
      </c>
      <c r="Y81" s="237">
        <v>0</v>
      </c>
      <c r="Z81" s="237">
        <v>0</v>
      </c>
      <c r="AA81" s="170">
        <f t="shared" si="21"/>
        <v>0</v>
      </c>
      <c r="AB81" s="170">
        <f t="shared" si="14"/>
        <v>0</v>
      </c>
      <c r="AC81" s="326" t="s">
        <v>76</v>
      </c>
    </row>
    <row r="82" spans="1:42" s="23" customFormat="1" ht="70.5" hidden="1" customHeight="1">
      <c r="A82" s="147">
        <v>207</v>
      </c>
      <c r="B82" s="148" t="s">
        <v>120</v>
      </c>
      <c r="C82" s="149" t="s">
        <v>121</v>
      </c>
      <c r="D82" s="148" t="s">
        <v>166</v>
      </c>
      <c r="E82" s="150" t="s">
        <v>65</v>
      </c>
      <c r="F82" s="150">
        <v>26</v>
      </c>
      <c r="G82" s="239" t="s">
        <v>175</v>
      </c>
      <c r="H82" s="240">
        <v>1304</v>
      </c>
      <c r="I82" s="150" t="s">
        <v>28</v>
      </c>
      <c r="J82" s="153">
        <v>41000</v>
      </c>
      <c r="K82" s="153">
        <v>41182</v>
      </c>
      <c r="L82" s="183">
        <f>+Q82+V82+AA82</f>
        <v>1033.9300699999999</v>
      </c>
      <c r="M82" s="241">
        <v>0</v>
      </c>
      <c r="N82" s="241">
        <v>0</v>
      </c>
      <c r="O82" s="241">
        <v>0</v>
      </c>
      <c r="P82" s="241">
        <v>0</v>
      </c>
      <c r="Q82" s="242">
        <f>SUM(M82:P82)</f>
        <v>0</v>
      </c>
      <c r="R82" s="241">
        <f>1033.93007/4</f>
        <v>258.48251749999997</v>
      </c>
      <c r="S82" s="241"/>
      <c r="T82" s="241">
        <f>1033.93007/4</f>
        <v>258.48251749999997</v>
      </c>
      <c r="U82" s="241"/>
      <c r="V82" s="173">
        <f t="shared" si="20"/>
        <v>516.96503499999994</v>
      </c>
      <c r="W82" s="241">
        <f>1033.93007/4</f>
        <v>258.48251749999997</v>
      </c>
      <c r="X82" s="241">
        <v>0</v>
      </c>
      <c r="Y82" s="241">
        <f>1033.93007/4</f>
        <v>258.48251749999997</v>
      </c>
      <c r="Z82" s="241">
        <v>0</v>
      </c>
      <c r="AA82" s="173">
        <f t="shared" si="21"/>
        <v>516.96503499999994</v>
      </c>
      <c r="AB82" s="173">
        <f>Q82+V82+AA82</f>
        <v>1033.9300699999999</v>
      </c>
      <c r="AC82" s="39" t="s">
        <v>76</v>
      </c>
    </row>
    <row r="83" spans="1:42" s="23" customFormat="1" ht="70.5" customHeight="1">
      <c r="A83" s="135">
        <v>207</v>
      </c>
      <c r="B83" s="136" t="s">
        <v>120</v>
      </c>
      <c r="C83" s="137" t="s">
        <v>121</v>
      </c>
      <c r="D83" s="136" t="s">
        <v>166</v>
      </c>
      <c r="E83" s="138" t="s">
        <v>65</v>
      </c>
      <c r="F83" s="138">
        <v>36</v>
      </c>
      <c r="G83" s="137" t="s">
        <v>173</v>
      </c>
      <c r="H83" s="225" t="s">
        <v>172</v>
      </c>
      <c r="I83" s="138" t="s">
        <v>37</v>
      </c>
      <c r="J83" s="178">
        <v>41000</v>
      </c>
      <c r="K83" s="178">
        <v>41212</v>
      </c>
      <c r="L83" s="179">
        <v>7</v>
      </c>
      <c r="M83" s="201">
        <v>0</v>
      </c>
      <c r="N83" s="201">
        <v>0</v>
      </c>
      <c r="O83" s="201">
        <v>0</v>
      </c>
      <c r="P83" s="201">
        <v>0</v>
      </c>
      <c r="Q83" s="145">
        <f t="shared" si="17"/>
        <v>0</v>
      </c>
      <c r="R83" s="201">
        <v>0</v>
      </c>
      <c r="S83" s="201">
        <v>0</v>
      </c>
      <c r="T83" s="201">
        <v>0</v>
      </c>
      <c r="U83" s="201">
        <v>0</v>
      </c>
      <c r="V83" s="170">
        <f t="shared" si="20"/>
        <v>0</v>
      </c>
      <c r="W83" s="201">
        <v>0</v>
      </c>
      <c r="X83" s="201">
        <v>0</v>
      </c>
      <c r="Y83" s="201">
        <v>0</v>
      </c>
      <c r="Z83" s="201">
        <v>0</v>
      </c>
      <c r="AA83" s="170">
        <f t="shared" si="21"/>
        <v>0</v>
      </c>
      <c r="AB83" s="170">
        <f t="shared" si="14"/>
        <v>0</v>
      </c>
      <c r="AC83" s="39" t="s">
        <v>76</v>
      </c>
    </row>
    <row r="84" spans="1:42" s="23" customFormat="1" ht="70.5" hidden="1" customHeight="1">
      <c r="A84" s="147">
        <v>207</v>
      </c>
      <c r="B84" s="148" t="s">
        <v>120</v>
      </c>
      <c r="C84" s="149" t="s">
        <v>121</v>
      </c>
      <c r="D84" s="148" t="s">
        <v>166</v>
      </c>
      <c r="E84" s="150" t="s">
        <v>65</v>
      </c>
      <c r="F84" s="150">
        <v>27</v>
      </c>
      <c r="G84" s="149" t="s">
        <v>173</v>
      </c>
      <c r="H84" s="229" t="s">
        <v>172</v>
      </c>
      <c r="I84" s="150" t="s">
        <v>37</v>
      </c>
      <c r="J84" s="153">
        <v>41000</v>
      </c>
      <c r="K84" s="153">
        <v>41212</v>
      </c>
      <c r="L84" s="183">
        <f>+Q84+V84+AA84</f>
        <v>10</v>
      </c>
      <c r="M84" s="243">
        <v>0</v>
      </c>
      <c r="N84" s="243">
        <v>0</v>
      </c>
      <c r="O84" s="243">
        <v>0</v>
      </c>
      <c r="P84" s="243">
        <v>2</v>
      </c>
      <c r="Q84" s="157">
        <f>SUM(M84:P84)</f>
        <v>2</v>
      </c>
      <c r="R84" s="243">
        <v>2</v>
      </c>
      <c r="S84" s="243">
        <v>2</v>
      </c>
      <c r="T84" s="243">
        <v>2</v>
      </c>
      <c r="U84" s="243">
        <v>2</v>
      </c>
      <c r="V84" s="173">
        <f t="shared" si="20"/>
        <v>8</v>
      </c>
      <c r="W84" s="243">
        <v>0</v>
      </c>
      <c r="X84" s="243">
        <v>0</v>
      </c>
      <c r="Y84" s="243">
        <v>0</v>
      </c>
      <c r="Z84" s="243">
        <v>0</v>
      </c>
      <c r="AA84" s="173">
        <f t="shared" si="21"/>
        <v>0</v>
      </c>
      <c r="AB84" s="173">
        <f>Q84+V84+AA84</f>
        <v>10</v>
      </c>
      <c r="AC84" s="39" t="s">
        <v>76</v>
      </c>
    </row>
    <row r="85" spans="1:42" s="23" customFormat="1" ht="75" customHeight="1">
      <c r="A85" s="135">
        <v>208</v>
      </c>
      <c r="B85" s="136" t="s">
        <v>120</v>
      </c>
      <c r="C85" s="137" t="s">
        <v>121</v>
      </c>
      <c r="D85" s="136" t="s">
        <v>166</v>
      </c>
      <c r="E85" s="138" t="s">
        <v>79</v>
      </c>
      <c r="F85" s="138">
        <v>37</v>
      </c>
      <c r="G85" s="168" t="s">
        <v>195</v>
      </c>
      <c r="H85" s="138">
        <v>1301</v>
      </c>
      <c r="I85" s="138" t="s">
        <v>196</v>
      </c>
      <c r="J85" s="178">
        <v>40942</v>
      </c>
      <c r="K85" s="178">
        <v>41243</v>
      </c>
      <c r="L85" s="179">
        <v>1050</v>
      </c>
      <c r="M85" s="164">
        <v>0</v>
      </c>
      <c r="N85" s="164">
        <v>0</v>
      </c>
      <c r="O85" s="164">
        <v>150</v>
      </c>
      <c r="P85" s="164">
        <v>0</v>
      </c>
      <c r="Q85" s="145">
        <f t="shared" si="17"/>
        <v>150</v>
      </c>
      <c r="R85" s="164">
        <v>240</v>
      </c>
      <c r="S85" s="164">
        <v>150</v>
      </c>
      <c r="T85" s="164">
        <v>210</v>
      </c>
      <c r="U85" s="164">
        <v>0</v>
      </c>
      <c r="V85" s="170">
        <f t="shared" si="20"/>
        <v>600</v>
      </c>
      <c r="W85" s="164">
        <v>0</v>
      </c>
      <c r="X85" s="164">
        <v>0</v>
      </c>
      <c r="Y85" s="164">
        <v>175</v>
      </c>
      <c r="Z85" s="164">
        <v>0</v>
      </c>
      <c r="AA85" s="170">
        <f t="shared" si="21"/>
        <v>175</v>
      </c>
      <c r="AB85" s="170">
        <f t="shared" si="14"/>
        <v>925</v>
      </c>
      <c r="AC85" s="326" t="s">
        <v>213</v>
      </c>
      <c r="AE85" s="134"/>
      <c r="AO85" s="134"/>
      <c r="AP85" s="134"/>
    </row>
    <row r="86" spans="1:42" s="23" customFormat="1" ht="75" hidden="1" customHeight="1">
      <c r="A86" s="147">
        <v>208</v>
      </c>
      <c r="B86" s="148" t="s">
        <v>120</v>
      </c>
      <c r="C86" s="149" t="s">
        <v>121</v>
      </c>
      <c r="D86" s="148" t="s">
        <v>166</v>
      </c>
      <c r="E86" s="150" t="s">
        <v>79</v>
      </c>
      <c r="F86" s="150">
        <v>28</v>
      </c>
      <c r="G86" s="171" t="s">
        <v>195</v>
      </c>
      <c r="H86" s="150">
        <v>1301</v>
      </c>
      <c r="I86" s="150" t="s">
        <v>196</v>
      </c>
      <c r="J86" s="153">
        <v>40942</v>
      </c>
      <c r="K86" s="153">
        <v>41243</v>
      </c>
      <c r="L86" s="183">
        <v>1050</v>
      </c>
      <c r="M86" s="167">
        <v>0</v>
      </c>
      <c r="N86" s="167">
        <v>0</v>
      </c>
      <c r="O86" s="167">
        <v>150</v>
      </c>
      <c r="P86" s="167">
        <v>150</v>
      </c>
      <c r="Q86" s="157">
        <f>SUM(M86:P86)</f>
        <v>300</v>
      </c>
      <c r="R86" s="167">
        <v>150</v>
      </c>
      <c r="S86" s="167">
        <v>150</v>
      </c>
      <c r="T86" s="167">
        <v>150</v>
      </c>
      <c r="U86" s="167">
        <v>0</v>
      </c>
      <c r="V86" s="173">
        <f t="shared" si="20"/>
        <v>450</v>
      </c>
      <c r="W86" s="167">
        <v>150</v>
      </c>
      <c r="X86" s="167">
        <v>0</v>
      </c>
      <c r="Y86" s="167">
        <v>150</v>
      </c>
      <c r="Z86" s="167">
        <v>0</v>
      </c>
      <c r="AA86" s="173">
        <f t="shared" si="21"/>
        <v>300</v>
      </c>
      <c r="AB86" s="173">
        <f>Q86+V86+AA86</f>
        <v>1050</v>
      </c>
      <c r="AC86" s="39" t="s">
        <v>148</v>
      </c>
    </row>
    <row r="87" spans="1:42" s="23" customFormat="1" ht="42" customHeight="1">
      <c r="A87" s="135">
        <v>208</v>
      </c>
      <c r="B87" s="136" t="s">
        <v>120</v>
      </c>
      <c r="C87" s="137" t="s">
        <v>121</v>
      </c>
      <c r="D87" s="136" t="s">
        <v>166</v>
      </c>
      <c r="E87" s="138" t="s">
        <v>185</v>
      </c>
      <c r="F87" s="138">
        <v>38</v>
      </c>
      <c r="G87" s="168" t="s">
        <v>186</v>
      </c>
      <c r="H87" s="244">
        <v>2306</v>
      </c>
      <c r="I87" s="244" t="s">
        <v>29</v>
      </c>
      <c r="J87" s="178">
        <v>40923</v>
      </c>
      <c r="K87" s="178">
        <v>41274</v>
      </c>
      <c r="L87" s="179">
        <v>136</v>
      </c>
      <c r="M87" s="227">
        <v>0</v>
      </c>
      <c r="N87" s="227">
        <v>0</v>
      </c>
      <c r="O87" s="227">
        <v>15</v>
      </c>
      <c r="P87" s="227">
        <v>0</v>
      </c>
      <c r="Q87" s="145">
        <f t="shared" si="17"/>
        <v>15</v>
      </c>
      <c r="R87" s="227">
        <v>32</v>
      </c>
      <c r="S87" s="227">
        <v>13</v>
      </c>
      <c r="T87" s="227">
        <v>0</v>
      </c>
      <c r="U87" s="227">
        <v>14</v>
      </c>
      <c r="V87" s="170">
        <f t="shared" si="20"/>
        <v>59</v>
      </c>
      <c r="W87" s="227">
        <v>14</v>
      </c>
      <c r="X87" s="227">
        <v>27</v>
      </c>
      <c r="Y87" s="227">
        <v>14</v>
      </c>
      <c r="Z87" s="227">
        <v>7</v>
      </c>
      <c r="AA87" s="170">
        <f t="shared" si="21"/>
        <v>62</v>
      </c>
      <c r="AB87" s="170">
        <f t="shared" si="14"/>
        <v>136</v>
      </c>
      <c r="AC87" s="39" t="s">
        <v>148</v>
      </c>
    </row>
    <row r="88" spans="1:42" s="23" customFormat="1" ht="42" hidden="1" customHeight="1">
      <c r="A88" s="147">
        <v>208</v>
      </c>
      <c r="B88" s="148" t="s">
        <v>120</v>
      </c>
      <c r="C88" s="149" t="s">
        <v>121</v>
      </c>
      <c r="D88" s="148" t="s">
        <v>166</v>
      </c>
      <c r="E88" s="150" t="s">
        <v>185</v>
      </c>
      <c r="F88" s="150">
        <v>29</v>
      </c>
      <c r="G88" s="171" t="s">
        <v>186</v>
      </c>
      <c r="H88" s="245">
        <v>2306</v>
      </c>
      <c r="I88" s="245" t="s">
        <v>29</v>
      </c>
      <c r="J88" s="153">
        <v>40923</v>
      </c>
      <c r="K88" s="153">
        <v>41274</v>
      </c>
      <c r="L88" s="183">
        <f>+Q88+V88+AA88</f>
        <v>80</v>
      </c>
      <c r="M88" s="231">
        <v>3</v>
      </c>
      <c r="N88" s="231">
        <v>10</v>
      </c>
      <c r="O88" s="231">
        <v>9</v>
      </c>
      <c r="P88" s="231">
        <v>8</v>
      </c>
      <c r="Q88" s="157">
        <f>SUM(M88:P88)</f>
        <v>30</v>
      </c>
      <c r="R88" s="231">
        <v>7</v>
      </c>
      <c r="S88" s="231">
        <v>7</v>
      </c>
      <c r="T88" s="231">
        <v>8</v>
      </c>
      <c r="U88" s="231">
        <v>7</v>
      </c>
      <c r="V88" s="173">
        <f t="shared" si="20"/>
        <v>29</v>
      </c>
      <c r="W88" s="231">
        <v>7</v>
      </c>
      <c r="X88" s="231">
        <v>6</v>
      </c>
      <c r="Y88" s="231">
        <v>5</v>
      </c>
      <c r="Z88" s="231">
        <v>3</v>
      </c>
      <c r="AA88" s="173">
        <f t="shared" si="21"/>
        <v>21</v>
      </c>
      <c r="AB88" s="173">
        <f>Q88+V88+AA88</f>
        <v>80</v>
      </c>
      <c r="AC88" s="39" t="s">
        <v>148</v>
      </c>
    </row>
    <row r="89" spans="1:42" s="23" customFormat="1" ht="37.5" customHeight="1">
      <c r="A89" s="135">
        <v>208</v>
      </c>
      <c r="B89" s="136" t="s">
        <v>120</v>
      </c>
      <c r="C89" s="137" t="s">
        <v>121</v>
      </c>
      <c r="D89" s="136" t="s">
        <v>166</v>
      </c>
      <c r="E89" s="138" t="s">
        <v>79</v>
      </c>
      <c r="F89" s="138">
        <v>39</v>
      </c>
      <c r="G89" s="168" t="s">
        <v>188</v>
      </c>
      <c r="H89" s="140">
        <v>2306</v>
      </c>
      <c r="I89" s="138" t="s">
        <v>29</v>
      </c>
      <c r="J89" s="178">
        <v>40910</v>
      </c>
      <c r="K89" s="178">
        <v>41274</v>
      </c>
      <c r="L89" s="179">
        <v>612</v>
      </c>
      <c r="M89" s="227">
        <v>0</v>
      </c>
      <c r="N89" s="227">
        <v>0</v>
      </c>
      <c r="O89" s="227">
        <v>15</v>
      </c>
      <c r="P89" s="227">
        <v>0</v>
      </c>
      <c r="Q89" s="145">
        <f t="shared" si="17"/>
        <v>15</v>
      </c>
      <c r="R89" s="227">
        <v>192</v>
      </c>
      <c r="S89" s="227">
        <v>123</v>
      </c>
      <c r="T89" s="227">
        <v>0</v>
      </c>
      <c r="U89" s="227">
        <v>206</v>
      </c>
      <c r="V89" s="170">
        <f t="shared" si="20"/>
        <v>521</v>
      </c>
      <c r="W89" s="227">
        <v>76</v>
      </c>
      <c r="X89" s="339">
        <v>0</v>
      </c>
      <c r="Y89" s="227">
        <v>0</v>
      </c>
      <c r="Z89" s="246">
        <v>0</v>
      </c>
      <c r="AA89" s="170">
        <f t="shared" si="21"/>
        <v>76</v>
      </c>
      <c r="AB89" s="334">
        <f t="shared" si="14"/>
        <v>612</v>
      </c>
      <c r="AC89" s="319" t="s">
        <v>148</v>
      </c>
      <c r="AE89" s="330" t="s">
        <v>253</v>
      </c>
      <c r="AF89" s="134"/>
      <c r="AI89" s="134"/>
      <c r="AN89" s="23" t="s">
        <v>242</v>
      </c>
    </row>
    <row r="90" spans="1:42" s="23" customFormat="1" ht="37.5" hidden="1" customHeight="1">
      <c r="A90" s="147">
        <v>208</v>
      </c>
      <c r="B90" s="148" t="s">
        <v>120</v>
      </c>
      <c r="C90" s="149" t="s">
        <v>121</v>
      </c>
      <c r="D90" s="148" t="s">
        <v>166</v>
      </c>
      <c r="E90" s="150" t="s">
        <v>79</v>
      </c>
      <c r="F90" s="150">
        <v>30</v>
      </c>
      <c r="G90" s="171" t="s">
        <v>188</v>
      </c>
      <c r="H90" s="152">
        <v>2306</v>
      </c>
      <c r="I90" s="150" t="s">
        <v>29</v>
      </c>
      <c r="J90" s="153">
        <v>40910</v>
      </c>
      <c r="K90" s="153">
        <v>41274</v>
      </c>
      <c r="L90" s="183">
        <f>+Q90+V90+AA90</f>
        <v>667</v>
      </c>
      <c r="M90" s="231">
        <v>9</v>
      </c>
      <c r="N90" s="231">
        <v>38</v>
      </c>
      <c r="O90" s="231">
        <v>51</v>
      </c>
      <c r="P90" s="231">
        <v>51</v>
      </c>
      <c r="Q90" s="157">
        <f>SUM(M90:P90)</f>
        <v>149</v>
      </c>
      <c r="R90" s="231">
        <v>67</v>
      </c>
      <c r="S90" s="231">
        <v>67</v>
      </c>
      <c r="T90" s="231">
        <v>67</v>
      </c>
      <c r="U90" s="231">
        <v>66</v>
      </c>
      <c r="V90" s="173">
        <f t="shared" si="20"/>
        <v>267</v>
      </c>
      <c r="W90" s="231">
        <v>68</v>
      </c>
      <c r="X90" s="231">
        <v>67</v>
      </c>
      <c r="Y90" s="231">
        <v>67</v>
      </c>
      <c r="Z90" s="247">
        <v>49</v>
      </c>
      <c r="AA90" s="173">
        <f t="shared" si="21"/>
        <v>251</v>
      </c>
      <c r="AB90" s="173">
        <f>Q90+V90+AA90</f>
        <v>667</v>
      </c>
      <c r="AC90" s="39" t="s">
        <v>148</v>
      </c>
    </row>
    <row r="91" spans="1:42" ht="38.25" customHeight="1">
      <c r="A91" s="135">
        <v>212</v>
      </c>
      <c r="B91" s="136" t="s">
        <v>120</v>
      </c>
      <c r="C91" s="137" t="s">
        <v>121</v>
      </c>
      <c r="D91" s="136" t="s">
        <v>166</v>
      </c>
      <c r="E91" s="138" t="s">
        <v>167</v>
      </c>
      <c r="F91" s="138">
        <v>40</v>
      </c>
      <c r="G91" s="248" t="s">
        <v>197</v>
      </c>
      <c r="H91" s="138">
        <v>1104</v>
      </c>
      <c r="I91" s="138" t="s">
        <v>150</v>
      </c>
      <c r="J91" s="178">
        <v>41013</v>
      </c>
      <c r="K91" s="178">
        <v>41073</v>
      </c>
      <c r="L91" s="179">
        <v>84542</v>
      </c>
      <c r="M91" s="246">
        <v>0</v>
      </c>
      <c r="N91" s="246">
        <v>0</v>
      </c>
      <c r="O91" s="246">
        <v>0</v>
      </c>
      <c r="P91" s="246">
        <v>0</v>
      </c>
      <c r="Q91" s="145">
        <f t="shared" si="17"/>
        <v>0</v>
      </c>
      <c r="R91" s="246">
        <v>0</v>
      </c>
      <c r="S91" s="246">
        <v>0</v>
      </c>
      <c r="T91" s="246">
        <v>65768</v>
      </c>
      <c r="U91" s="246">
        <v>0</v>
      </c>
      <c r="V91" s="170">
        <f t="shared" si="20"/>
        <v>65768</v>
      </c>
      <c r="W91" s="246">
        <v>10982</v>
      </c>
      <c r="X91" s="246">
        <v>0</v>
      </c>
      <c r="Y91" s="246">
        <v>0</v>
      </c>
      <c r="Z91" s="246">
        <v>0</v>
      </c>
      <c r="AA91" s="170">
        <f t="shared" si="21"/>
        <v>10982</v>
      </c>
      <c r="AB91" s="170">
        <f t="shared" si="14"/>
        <v>76750</v>
      </c>
      <c r="AC91" s="38" t="s">
        <v>151</v>
      </c>
      <c r="AI91" s="299"/>
    </row>
    <row r="92" spans="1:42" ht="27" hidden="1">
      <c r="A92" s="74">
        <v>211</v>
      </c>
      <c r="B92" s="87" t="s">
        <v>120</v>
      </c>
      <c r="C92" s="78" t="s">
        <v>121</v>
      </c>
      <c r="D92" s="87" t="s">
        <v>166</v>
      </c>
      <c r="E92" s="77" t="s">
        <v>167</v>
      </c>
      <c r="F92" s="77">
        <v>31</v>
      </c>
      <c r="G92" s="128" t="s">
        <v>197</v>
      </c>
      <c r="H92" s="77">
        <v>1104</v>
      </c>
      <c r="I92" s="77" t="s">
        <v>150</v>
      </c>
      <c r="J92" s="80">
        <v>41013</v>
      </c>
      <c r="K92" s="80">
        <v>41073</v>
      </c>
      <c r="L92" s="100">
        <f>+Q92+V92+AA92</f>
        <v>86857</v>
      </c>
      <c r="M92" s="99">
        <v>0</v>
      </c>
      <c r="N92" s="99">
        <v>0</v>
      </c>
      <c r="O92" s="99">
        <v>0</v>
      </c>
      <c r="P92" s="99">
        <v>25217</v>
      </c>
      <c r="Q92" s="88">
        <f>SUM(M92:P92)</f>
        <v>25217</v>
      </c>
      <c r="R92" s="99">
        <v>43429</v>
      </c>
      <c r="S92" s="99">
        <v>18211</v>
      </c>
      <c r="T92" s="99">
        <v>0</v>
      </c>
      <c r="U92" s="99">
        <v>0</v>
      </c>
      <c r="V92" s="91">
        <f t="shared" si="20"/>
        <v>61640</v>
      </c>
      <c r="W92" s="99">
        <v>0</v>
      </c>
      <c r="X92" s="99">
        <v>0</v>
      </c>
      <c r="Y92" s="99">
        <v>0</v>
      </c>
      <c r="Z92" s="99">
        <v>0</v>
      </c>
      <c r="AA92" s="91">
        <f t="shared" si="21"/>
        <v>0</v>
      </c>
      <c r="AB92" s="91">
        <f>Q92+V92+AA92</f>
        <v>86857</v>
      </c>
      <c r="AC92" s="38" t="s">
        <v>151</v>
      </c>
    </row>
    <row r="93" spans="1:42" ht="7.5" customHeight="1">
      <c r="A93" s="48"/>
      <c r="B93" s="41"/>
      <c r="C93" s="42"/>
      <c r="D93" s="41"/>
      <c r="E93" s="25"/>
      <c r="F93" s="25"/>
      <c r="G93" s="112"/>
      <c r="H93" s="25"/>
      <c r="I93" s="25"/>
      <c r="J93" s="70"/>
      <c r="K93" s="70"/>
      <c r="L93" s="45"/>
      <c r="M93" s="113"/>
      <c r="N93" s="113"/>
      <c r="O93" s="113"/>
      <c r="P93" s="113"/>
      <c r="Q93" s="28"/>
      <c r="R93" s="113"/>
      <c r="S93" s="113"/>
      <c r="T93" s="113"/>
      <c r="U93" s="113"/>
      <c r="V93" s="114"/>
      <c r="W93" s="113"/>
      <c r="X93" s="113"/>
      <c r="Y93" s="113"/>
      <c r="Z93" s="113"/>
      <c r="AA93" s="114"/>
      <c r="AB93" s="114"/>
    </row>
    <row r="94" spans="1:42" ht="3.75" customHeight="1">
      <c r="B94" s="41"/>
      <c r="C94" s="42"/>
      <c r="D94" s="41"/>
      <c r="E94" s="25"/>
      <c r="F94" s="25"/>
      <c r="G94" s="43"/>
      <c r="H94" s="44"/>
      <c r="I94" s="44"/>
      <c r="J94" s="26"/>
      <c r="K94" s="26"/>
      <c r="L94" s="45"/>
      <c r="M94" s="27"/>
      <c r="N94" s="27"/>
      <c r="O94" s="27"/>
      <c r="P94" s="27"/>
      <c r="Q94" s="45"/>
      <c r="R94" s="27"/>
      <c r="S94" s="27"/>
      <c r="T94" s="27"/>
      <c r="U94" s="27"/>
      <c r="V94" s="45"/>
      <c r="W94" s="27"/>
      <c r="X94" s="27"/>
      <c r="Y94" s="27"/>
      <c r="AC94" s="57"/>
    </row>
    <row r="95" spans="1:42" s="61" customFormat="1" ht="15.75">
      <c r="A95" s="59"/>
      <c r="B95" s="59" t="s">
        <v>31</v>
      </c>
      <c r="C95" s="59"/>
      <c r="D95" s="59"/>
      <c r="E95" s="67"/>
      <c r="F95" s="67"/>
      <c r="G95" s="64"/>
      <c r="H95" s="67"/>
      <c r="I95" s="67"/>
      <c r="J95" s="59"/>
      <c r="K95" s="59"/>
      <c r="L95" s="125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3"/>
      <c r="AC95" s="60"/>
    </row>
    <row r="96" spans="1:42" ht="27.75" customHeight="1">
      <c r="A96" s="357" t="s">
        <v>147</v>
      </c>
      <c r="B96" s="358" t="s">
        <v>118</v>
      </c>
      <c r="C96" s="358" t="s">
        <v>119</v>
      </c>
      <c r="D96" s="358" t="s">
        <v>23</v>
      </c>
      <c r="E96" s="344" t="s">
        <v>21</v>
      </c>
      <c r="F96" s="344" t="s">
        <v>22</v>
      </c>
      <c r="G96" s="346" t="s">
        <v>0</v>
      </c>
      <c r="H96" s="348" t="s">
        <v>1</v>
      </c>
      <c r="I96" s="349"/>
      <c r="J96" s="344" t="s">
        <v>2</v>
      </c>
      <c r="K96" s="344" t="s">
        <v>3</v>
      </c>
      <c r="L96" s="353" t="s">
        <v>261</v>
      </c>
      <c r="M96" s="350" t="s">
        <v>214</v>
      </c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2"/>
      <c r="AB96" s="344" t="s">
        <v>208</v>
      </c>
      <c r="AO96" s="299"/>
    </row>
    <row r="97" spans="1:42" ht="29.25" customHeight="1">
      <c r="A97" s="357"/>
      <c r="B97" s="359"/>
      <c r="C97" s="359"/>
      <c r="D97" s="359"/>
      <c r="E97" s="345"/>
      <c r="F97" s="345"/>
      <c r="G97" s="347"/>
      <c r="H97" s="18" t="s">
        <v>4</v>
      </c>
      <c r="I97" s="18" t="s">
        <v>5</v>
      </c>
      <c r="J97" s="345"/>
      <c r="K97" s="345"/>
      <c r="L97" s="354"/>
      <c r="M97" s="19" t="s">
        <v>6</v>
      </c>
      <c r="N97" s="19" t="s">
        <v>7</v>
      </c>
      <c r="O97" s="19" t="s">
        <v>8</v>
      </c>
      <c r="P97" s="19" t="s">
        <v>9</v>
      </c>
      <c r="Q97" s="19" t="s">
        <v>239</v>
      </c>
      <c r="R97" s="19" t="s">
        <v>10</v>
      </c>
      <c r="S97" s="19" t="s">
        <v>11</v>
      </c>
      <c r="T97" s="19" t="s">
        <v>12</v>
      </c>
      <c r="U97" s="19" t="s">
        <v>13</v>
      </c>
      <c r="V97" s="19" t="s">
        <v>14</v>
      </c>
      <c r="W97" s="19" t="s">
        <v>15</v>
      </c>
      <c r="X97" s="19" t="s">
        <v>16</v>
      </c>
      <c r="Y97" s="19" t="s">
        <v>17</v>
      </c>
      <c r="Z97" s="19" t="s">
        <v>18</v>
      </c>
      <c r="AA97" s="19" t="s">
        <v>19</v>
      </c>
      <c r="AB97" s="345"/>
    </row>
    <row r="98" spans="1:42" s="23" customFormat="1" ht="45.75" customHeight="1">
      <c r="A98" s="135">
        <v>205</v>
      </c>
      <c r="B98" s="136" t="s">
        <v>120</v>
      </c>
      <c r="C98" s="137" t="s">
        <v>80</v>
      </c>
      <c r="D98" s="136" t="s">
        <v>168</v>
      </c>
      <c r="E98" s="138" t="s">
        <v>39</v>
      </c>
      <c r="F98" s="138">
        <v>41</v>
      </c>
      <c r="G98" s="137" t="s">
        <v>146</v>
      </c>
      <c r="H98" s="138">
        <v>2316</v>
      </c>
      <c r="I98" s="138" t="s">
        <v>53</v>
      </c>
      <c r="J98" s="178">
        <v>40940</v>
      </c>
      <c r="K98" s="178">
        <v>41243</v>
      </c>
      <c r="L98" s="179">
        <v>11</v>
      </c>
      <c r="M98" s="201">
        <v>0</v>
      </c>
      <c r="N98" s="201">
        <v>0</v>
      </c>
      <c r="O98" s="201">
        <v>0</v>
      </c>
      <c r="P98" s="201">
        <v>0</v>
      </c>
      <c r="Q98" s="145">
        <f t="shared" ref="Q98:Q104" si="22">SUM(M98:P98)</f>
        <v>0</v>
      </c>
      <c r="R98" s="164">
        <v>2</v>
      </c>
      <c r="S98" s="164">
        <v>1</v>
      </c>
      <c r="T98" s="164">
        <v>0</v>
      </c>
      <c r="U98" s="164">
        <v>0</v>
      </c>
      <c r="V98" s="145">
        <f t="shared" ref="V98:V104" si="23">SUM(R98:U98)</f>
        <v>3</v>
      </c>
      <c r="W98" s="201">
        <v>0</v>
      </c>
      <c r="X98" s="201">
        <v>0</v>
      </c>
      <c r="Y98" s="201">
        <v>0</v>
      </c>
      <c r="Z98" s="201">
        <v>0</v>
      </c>
      <c r="AA98" s="145">
        <f t="shared" ref="AA98:AA104" si="24">SUM(W98:Z98)</f>
        <v>0</v>
      </c>
      <c r="AB98" s="179">
        <f>+AA98+V98+Q98</f>
        <v>3</v>
      </c>
      <c r="AC98" s="39" t="s">
        <v>54</v>
      </c>
    </row>
    <row r="99" spans="1:42" s="23" customFormat="1" ht="45.75" hidden="1" customHeight="1">
      <c r="A99" s="147">
        <v>205</v>
      </c>
      <c r="B99" s="148" t="s">
        <v>120</v>
      </c>
      <c r="C99" s="149" t="s">
        <v>80</v>
      </c>
      <c r="D99" s="148" t="s">
        <v>168</v>
      </c>
      <c r="E99" s="150" t="s">
        <v>39</v>
      </c>
      <c r="F99" s="150">
        <v>32</v>
      </c>
      <c r="G99" s="149" t="s">
        <v>146</v>
      </c>
      <c r="H99" s="150">
        <v>2316</v>
      </c>
      <c r="I99" s="150" t="s">
        <v>53</v>
      </c>
      <c r="J99" s="153">
        <v>40940</v>
      </c>
      <c r="K99" s="153">
        <v>41243</v>
      </c>
      <c r="L99" s="183">
        <f>+Q99+V99+AA99</f>
        <v>19</v>
      </c>
      <c r="M99" s="243">
        <v>0</v>
      </c>
      <c r="N99" s="243">
        <v>1</v>
      </c>
      <c r="O99" s="243">
        <v>3</v>
      </c>
      <c r="P99" s="243">
        <v>3</v>
      </c>
      <c r="Q99" s="157">
        <f t="shared" si="22"/>
        <v>7</v>
      </c>
      <c r="R99" s="167">
        <v>2</v>
      </c>
      <c r="S99" s="167">
        <v>2</v>
      </c>
      <c r="T99" s="167">
        <v>2</v>
      </c>
      <c r="U99" s="167">
        <v>2</v>
      </c>
      <c r="V99" s="157">
        <f t="shared" si="23"/>
        <v>8</v>
      </c>
      <c r="W99" s="243">
        <v>2</v>
      </c>
      <c r="X99" s="243">
        <v>1</v>
      </c>
      <c r="Y99" s="243">
        <v>1</v>
      </c>
      <c r="Z99" s="243">
        <v>0</v>
      </c>
      <c r="AA99" s="157">
        <f t="shared" si="24"/>
        <v>4</v>
      </c>
      <c r="AB99" s="183">
        <f>+AA99+V99+Q99</f>
        <v>19</v>
      </c>
      <c r="AC99" s="39" t="s">
        <v>54</v>
      </c>
    </row>
    <row r="100" spans="1:42" s="23" customFormat="1" ht="44.25" customHeight="1">
      <c r="A100" s="135">
        <v>205</v>
      </c>
      <c r="B100" s="136" t="s">
        <v>120</v>
      </c>
      <c r="C100" s="137" t="s">
        <v>80</v>
      </c>
      <c r="D100" s="136" t="s">
        <v>168</v>
      </c>
      <c r="E100" s="138" t="s">
        <v>39</v>
      </c>
      <c r="F100" s="138">
        <v>42</v>
      </c>
      <c r="G100" s="137" t="s">
        <v>145</v>
      </c>
      <c r="H100" s="138">
        <v>2309</v>
      </c>
      <c r="I100" s="138" t="s">
        <v>30</v>
      </c>
      <c r="J100" s="178">
        <v>40940</v>
      </c>
      <c r="K100" s="178">
        <v>41212</v>
      </c>
      <c r="L100" s="179">
        <v>4</v>
      </c>
      <c r="M100" s="201">
        <v>0</v>
      </c>
      <c r="N100" s="201">
        <v>0</v>
      </c>
      <c r="O100" s="201">
        <v>0</v>
      </c>
      <c r="P100" s="201">
        <v>0</v>
      </c>
      <c r="Q100" s="145">
        <f t="shared" si="22"/>
        <v>0</v>
      </c>
      <c r="R100" s="164">
        <v>0</v>
      </c>
      <c r="S100" s="164">
        <v>0</v>
      </c>
      <c r="T100" s="164">
        <v>0</v>
      </c>
      <c r="U100" s="164">
        <v>0</v>
      </c>
      <c r="V100" s="145">
        <f t="shared" si="23"/>
        <v>0</v>
      </c>
      <c r="W100" s="201">
        <v>0</v>
      </c>
      <c r="X100" s="201">
        <v>0</v>
      </c>
      <c r="Y100" s="201">
        <v>0</v>
      </c>
      <c r="Z100" s="201">
        <v>0</v>
      </c>
      <c r="AA100" s="145">
        <f t="shared" si="24"/>
        <v>0</v>
      </c>
      <c r="AB100" s="179">
        <f>+AA100+V100+Q100</f>
        <v>0</v>
      </c>
      <c r="AC100" s="39" t="s">
        <v>54</v>
      </c>
    </row>
    <row r="101" spans="1:42" s="23" customFormat="1" ht="44.25" hidden="1" customHeight="1">
      <c r="A101" s="147">
        <v>205</v>
      </c>
      <c r="B101" s="148" t="s">
        <v>120</v>
      </c>
      <c r="C101" s="149" t="s">
        <v>80</v>
      </c>
      <c r="D101" s="148" t="s">
        <v>168</v>
      </c>
      <c r="E101" s="150" t="s">
        <v>39</v>
      </c>
      <c r="F101" s="150">
        <v>33</v>
      </c>
      <c r="G101" s="149" t="s">
        <v>145</v>
      </c>
      <c r="H101" s="150">
        <v>2309</v>
      </c>
      <c r="I101" s="150" t="s">
        <v>30</v>
      </c>
      <c r="J101" s="153">
        <v>40940</v>
      </c>
      <c r="K101" s="153">
        <v>41212</v>
      </c>
      <c r="L101" s="183">
        <f>+Q101+V101+AA101</f>
        <v>6</v>
      </c>
      <c r="M101" s="243">
        <v>0</v>
      </c>
      <c r="N101" s="243">
        <v>1</v>
      </c>
      <c r="O101" s="243">
        <v>0</v>
      </c>
      <c r="P101" s="243">
        <v>1</v>
      </c>
      <c r="Q101" s="157">
        <f t="shared" si="22"/>
        <v>2</v>
      </c>
      <c r="R101" s="167">
        <v>0</v>
      </c>
      <c r="S101" s="167">
        <v>1</v>
      </c>
      <c r="T101" s="167">
        <v>1</v>
      </c>
      <c r="U101" s="167">
        <v>1</v>
      </c>
      <c r="V101" s="157">
        <f t="shared" si="23"/>
        <v>3</v>
      </c>
      <c r="W101" s="243">
        <v>1</v>
      </c>
      <c r="X101" s="243">
        <v>0</v>
      </c>
      <c r="Y101" s="243">
        <v>0</v>
      </c>
      <c r="Z101" s="243">
        <v>0</v>
      </c>
      <c r="AA101" s="157">
        <f t="shared" si="24"/>
        <v>1</v>
      </c>
      <c r="AB101" s="183">
        <f>+AA101+V101+Q101</f>
        <v>6</v>
      </c>
      <c r="AC101" s="39" t="s">
        <v>54</v>
      </c>
    </row>
    <row r="102" spans="1:42" s="23" customFormat="1" ht="60" customHeight="1">
      <c r="A102" s="135">
        <v>205</v>
      </c>
      <c r="B102" s="136" t="s">
        <v>120</v>
      </c>
      <c r="C102" s="137" t="s">
        <v>121</v>
      </c>
      <c r="D102" s="136" t="s">
        <v>166</v>
      </c>
      <c r="E102" s="138" t="s">
        <v>176</v>
      </c>
      <c r="F102" s="175">
        <v>43</v>
      </c>
      <c r="G102" s="137" t="s">
        <v>248</v>
      </c>
      <c r="H102" s="249">
        <v>2203</v>
      </c>
      <c r="I102" s="250" t="s">
        <v>177</v>
      </c>
      <c r="J102" s="141">
        <v>41062</v>
      </c>
      <c r="K102" s="141">
        <v>41089</v>
      </c>
      <c r="L102" s="160">
        <v>0</v>
      </c>
      <c r="M102" s="169">
        <v>0</v>
      </c>
      <c r="N102" s="169">
        <v>0</v>
      </c>
      <c r="O102" s="169">
        <v>0</v>
      </c>
      <c r="P102" s="169">
        <v>0</v>
      </c>
      <c r="Q102" s="160">
        <f t="shared" ref="Q102" si="25">SUM(M102:P102)</f>
        <v>0</v>
      </c>
      <c r="R102" s="164">
        <v>0</v>
      </c>
      <c r="S102" s="164">
        <v>0</v>
      </c>
      <c r="T102" s="164">
        <v>0</v>
      </c>
      <c r="U102" s="164">
        <v>0</v>
      </c>
      <c r="V102" s="160">
        <f t="shared" ref="V102" si="26">SUM(R102:U102)</f>
        <v>0</v>
      </c>
      <c r="W102" s="169">
        <v>0</v>
      </c>
      <c r="X102" s="169">
        <v>0</v>
      </c>
      <c r="Y102" s="169">
        <v>0</v>
      </c>
      <c r="Z102" s="169">
        <v>0</v>
      </c>
      <c r="AA102" s="160">
        <f t="shared" ref="AA102" si="27">SUM(W102:Z102)</f>
        <v>0</v>
      </c>
      <c r="AB102" s="160">
        <f>+Q102+V102+AA102</f>
        <v>0</v>
      </c>
      <c r="AC102" s="39" t="s">
        <v>209</v>
      </c>
    </row>
    <row r="103" spans="1:42" s="23" customFormat="1" ht="60" customHeight="1">
      <c r="A103" s="135">
        <v>205</v>
      </c>
      <c r="B103" s="136" t="s">
        <v>120</v>
      </c>
      <c r="C103" s="137" t="s">
        <v>121</v>
      </c>
      <c r="D103" s="136" t="s">
        <v>166</v>
      </c>
      <c r="E103" s="138" t="s">
        <v>176</v>
      </c>
      <c r="F103" s="175">
        <v>44</v>
      </c>
      <c r="G103" s="137" t="s">
        <v>249</v>
      </c>
      <c r="H103" s="249">
        <v>2203</v>
      </c>
      <c r="I103" s="250" t="s">
        <v>27</v>
      </c>
      <c r="J103" s="141">
        <v>41062</v>
      </c>
      <c r="K103" s="141">
        <v>41089</v>
      </c>
      <c r="L103" s="160">
        <v>52262</v>
      </c>
      <c r="M103" s="169">
        <v>0</v>
      </c>
      <c r="N103" s="169">
        <v>0</v>
      </c>
      <c r="O103" s="169">
        <v>0</v>
      </c>
      <c r="P103" s="169">
        <v>0</v>
      </c>
      <c r="Q103" s="160">
        <f t="shared" si="22"/>
        <v>0</v>
      </c>
      <c r="R103" s="164">
        <v>0</v>
      </c>
      <c r="S103" s="164">
        <v>0</v>
      </c>
      <c r="T103" s="164">
        <v>0</v>
      </c>
      <c r="U103" s="164">
        <v>0</v>
      </c>
      <c r="V103" s="160">
        <f t="shared" si="23"/>
        <v>0</v>
      </c>
      <c r="W103" s="169">
        <v>0</v>
      </c>
      <c r="X103" s="169">
        <v>23192</v>
      </c>
      <c r="Y103" s="169">
        <v>0</v>
      </c>
      <c r="Z103" s="169">
        <v>29046</v>
      </c>
      <c r="AA103" s="160">
        <f t="shared" si="24"/>
        <v>52238</v>
      </c>
      <c r="AB103" s="160">
        <f>+Q103+V103+AA103</f>
        <v>52238</v>
      </c>
      <c r="AC103" s="328" t="s">
        <v>209</v>
      </c>
    </row>
    <row r="104" spans="1:42" s="23" customFormat="1" ht="60" hidden="1" customHeight="1">
      <c r="A104" s="74">
        <v>205</v>
      </c>
      <c r="B104" s="87" t="s">
        <v>120</v>
      </c>
      <c r="C104" s="78" t="s">
        <v>121</v>
      </c>
      <c r="D104" s="87" t="s">
        <v>166</v>
      </c>
      <c r="E104" s="77" t="s">
        <v>176</v>
      </c>
      <c r="F104" s="110">
        <v>34</v>
      </c>
      <c r="G104" s="78" t="s">
        <v>194</v>
      </c>
      <c r="H104" s="118">
        <v>2203</v>
      </c>
      <c r="I104" s="77" t="s">
        <v>177</v>
      </c>
      <c r="J104" s="80">
        <v>41062</v>
      </c>
      <c r="K104" s="80">
        <v>41089</v>
      </c>
      <c r="L104" s="100">
        <f>+Q104+V104+AA104</f>
        <v>52000</v>
      </c>
      <c r="M104" s="90">
        <v>0</v>
      </c>
      <c r="N104" s="90">
        <v>0</v>
      </c>
      <c r="O104" s="90">
        <v>0</v>
      </c>
      <c r="P104" s="90">
        <v>0</v>
      </c>
      <c r="Q104" s="100">
        <f t="shared" si="22"/>
        <v>0</v>
      </c>
      <c r="R104" s="85">
        <v>0</v>
      </c>
      <c r="S104" s="85">
        <v>52000</v>
      </c>
      <c r="T104" s="85">
        <v>0</v>
      </c>
      <c r="U104" s="85">
        <v>0</v>
      </c>
      <c r="V104" s="100">
        <f t="shared" si="23"/>
        <v>52000</v>
      </c>
      <c r="W104" s="90">
        <v>0</v>
      </c>
      <c r="X104" s="90">
        <v>0</v>
      </c>
      <c r="Y104" s="90">
        <v>0</v>
      </c>
      <c r="Z104" s="90">
        <v>0</v>
      </c>
      <c r="AA104" s="100">
        <f t="shared" si="24"/>
        <v>0</v>
      </c>
      <c r="AB104" s="100">
        <f>+Q104+V104+AA104</f>
        <v>52000</v>
      </c>
      <c r="AC104" s="39" t="s">
        <v>209</v>
      </c>
    </row>
    <row r="106" spans="1:42" s="61" customFormat="1" ht="16.5" customHeight="1">
      <c r="A106" s="59"/>
      <c r="B106" s="59" t="s">
        <v>129</v>
      </c>
      <c r="C106" s="59"/>
      <c r="D106" s="59"/>
      <c r="E106" s="67"/>
      <c r="F106" s="67"/>
      <c r="G106" s="64"/>
      <c r="H106" s="67"/>
      <c r="I106" s="67"/>
      <c r="J106" s="59"/>
      <c r="K106" s="59"/>
      <c r="L106" s="125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3"/>
      <c r="AC106" s="60"/>
    </row>
    <row r="107" spans="1:42" ht="30" customHeight="1">
      <c r="A107" s="357" t="s">
        <v>147</v>
      </c>
      <c r="B107" s="358" t="s">
        <v>118</v>
      </c>
      <c r="C107" s="358" t="s">
        <v>119</v>
      </c>
      <c r="D107" s="358" t="s">
        <v>23</v>
      </c>
      <c r="E107" s="344" t="s">
        <v>21</v>
      </c>
      <c r="F107" s="344" t="s">
        <v>22</v>
      </c>
      <c r="G107" s="346" t="s">
        <v>0</v>
      </c>
      <c r="H107" s="348" t="s">
        <v>1</v>
      </c>
      <c r="I107" s="349"/>
      <c r="J107" s="344" t="s">
        <v>2</v>
      </c>
      <c r="K107" s="344" t="s">
        <v>3</v>
      </c>
      <c r="L107" s="353" t="s">
        <v>261</v>
      </c>
      <c r="M107" s="350" t="s">
        <v>214</v>
      </c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2"/>
      <c r="AB107" s="344" t="s">
        <v>208</v>
      </c>
      <c r="AF107" s="299"/>
      <c r="AG107" s="299"/>
    </row>
    <row r="108" spans="1:42" ht="28.5" customHeight="1">
      <c r="A108" s="357"/>
      <c r="B108" s="359"/>
      <c r="C108" s="359"/>
      <c r="D108" s="359"/>
      <c r="E108" s="345"/>
      <c r="F108" s="345"/>
      <c r="G108" s="347"/>
      <c r="H108" s="18" t="s">
        <v>4</v>
      </c>
      <c r="I108" s="18" t="s">
        <v>5</v>
      </c>
      <c r="J108" s="345"/>
      <c r="K108" s="345"/>
      <c r="L108" s="354"/>
      <c r="M108" s="19" t="s">
        <v>6</v>
      </c>
      <c r="N108" s="19" t="s">
        <v>7</v>
      </c>
      <c r="O108" s="19" t="s">
        <v>8</v>
      </c>
      <c r="P108" s="19" t="s">
        <v>9</v>
      </c>
      <c r="Q108" s="19" t="s">
        <v>239</v>
      </c>
      <c r="R108" s="19" t="s">
        <v>10</v>
      </c>
      <c r="S108" s="19" t="s">
        <v>11</v>
      </c>
      <c r="T108" s="19" t="s">
        <v>12</v>
      </c>
      <c r="U108" s="19" t="s">
        <v>13</v>
      </c>
      <c r="V108" s="19" t="s">
        <v>14</v>
      </c>
      <c r="W108" s="19" t="s">
        <v>15</v>
      </c>
      <c r="X108" s="19" t="s">
        <v>16</v>
      </c>
      <c r="Y108" s="19" t="s">
        <v>17</v>
      </c>
      <c r="Z108" s="19" t="s">
        <v>18</v>
      </c>
      <c r="AA108" s="19" t="s">
        <v>19</v>
      </c>
      <c r="AB108" s="345"/>
      <c r="AD108" s="299"/>
      <c r="AE108" s="299"/>
    </row>
    <row r="109" spans="1:42" s="23" customFormat="1" ht="39" customHeight="1">
      <c r="A109" s="135">
        <v>209</v>
      </c>
      <c r="B109" s="136" t="s">
        <v>120</v>
      </c>
      <c r="C109" s="137" t="s">
        <v>80</v>
      </c>
      <c r="D109" s="136" t="s">
        <v>169</v>
      </c>
      <c r="E109" s="138" t="s">
        <v>32</v>
      </c>
      <c r="F109" s="138">
        <v>45</v>
      </c>
      <c r="G109" s="168" t="s">
        <v>82</v>
      </c>
      <c r="H109" s="140">
        <v>2306</v>
      </c>
      <c r="I109" s="138" t="s">
        <v>29</v>
      </c>
      <c r="J109" s="178">
        <v>40911</v>
      </c>
      <c r="K109" s="178">
        <v>41274</v>
      </c>
      <c r="L109" s="179">
        <v>96000</v>
      </c>
      <c r="M109" s="246">
        <v>0</v>
      </c>
      <c r="N109" s="246">
        <v>0</v>
      </c>
      <c r="O109" s="246">
        <v>1039</v>
      </c>
      <c r="P109" s="246">
        <v>0</v>
      </c>
      <c r="Q109" s="251">
        <f t="shared" ref="Q109:Q118" si="28">SUM(M109:P109)</f>
        <v>1039</v>
      </c>
      <c r="R109" s="246">
        <v>90991</v>
      </c>
      <c r="S109" s="246">
        <v>0</v>
      </c>
      <c r="T109" s="246">
        <v>1048</v>
      </c>
      <c r="U109" s="246">
        <v>0</v>
      </c>
      <c r="V109" s="251">
        <f t="shared" ref="V109:V118" si="29">SUM(R109:U109)</f>
        <v>92039</v>
      </c>
      <c r="W109" s="246">
        <v>0</v>
      </c>
      <c r="X109" s="246">
        <v>1826</v>
      </c>
      <c r="Y109" s="246">
        <v>0</v>
      </c>
      <c r="Z109" s="246">
        <v>0</v>
      </c>
      <c r="AA109" s="251">
        <f t="shared" ref="AA109:AA118" si="30">SUM(W109:Z109)</f>
        <v>1826</v>
      </c>
      <c r="AB109" s="251">
        <f t="shared" ref="AB109:AB116" si="31">+AA109+V109+Q109</f>
        <v>94904</v>
      </c>
      <c r="AC109" s="329" t="s">
        <v>252</v>
      </c>
      <c r="AD109" s="134"/>
      <c r="AE109" s="134"/>
    </row>
    <row r="110" spans="1:42" s="23" customFormat="1" ht="39" hidden="1" customHeight="1">
      <c r="A110" s="147">
        <v>209</v>
      </c>
      <c r="B110" s="148" t="s">
        <v>120</v>
      </c>
      <c r="C110" s="149" t="s">
        <v>80</v>
      </c>
      <c r="D110" s="148" t="s">
        <v>169</v>
      </c>
      <c r="E110" s="150" t="s">
        <v>32</v>
      </c>
      <c r="F110" s="150">
        <v>35</v>
      </c>
      <c r="G110" s="171" t="s">
        <v>82</v>
      </c>
      <c r="H110" s="152">
        <v>2306</v>
      </c>
      <c r="I110" s="150" t="s">
        <v>29</v>
      </c>
      <c r="J110" s="153">
        <v>40911</v>
      </c>
      <c r="K110" s="153">
        <v>41274</v>
      </c>
      <c r="L110" s="183">
        <f>+Q110+V110+AA110</f>
        <v>253600</v>
      </c>
      <c r="M110" s="247">
        <v>15440</v>
      </c>
      <c r="N110" s="247">
        <v>21400</v>
      </c>
      <c r="O110" s="247">
        <v>15950</v>
      </c>
      <c r="P110" s="247">
        <v>16130</v>
      </c>
      <c r="Q110" s="252">
        <f t="shared" si="28"/>
        <v>68920</v>
      </c>
      <c r="R110" s="247">
        <v>17900</v>
      </c>
      <c r="S110" s="247">
        <v>22990</v>
      </c>
      <c r="T110" s="247">
        <v>26840</v>
      </c>
      <c r="U110" s="247">
        <v>27660</v>
      </c>
      <c r="V110" s="252">
        <f t="shared" si="29"/>
        <v>95390</v>
      </c>
      <c r="W110" s="247">
        <v>19600</v>
      </c>
      <c r="X110" s="247">
        <v>25600</v>
      </c>
      <c r="Y110" s="247">
        <v>25690</v>
      </c>
      <c r="Z110" s="247">
        <v>18400</v>
      </c>
      <c r="AA110" s="252">
        <f t="shared" si="30"/>
        <v>89290</v>
      </c>
      <c r="AB110" s="252">
        <f t="shared" si="31"/>
        <v>253600</v>
      </c>
      <c r="AC110" s="39"/>
    </row>
    <row r="111" spans="1:42" s="23" customFormat="1" ht="40.5" customHeight="1">
      <c r="A111" s="135">
        <v>209</v>
      </c>
      <c r="B111" s="136" t="s">
        <v>120</v>
      </c>
      <c r="C111" s="137" t="s">
        <v>80</v>
      </c>
      <c r="D111" s="136" t="s">
        <v>169</v>
      </c>
      <c r="E111" s="138" t="s">
        <v>32</v>
      </c>
      <c r="F111" s="138">
        <v>46</v>
      </c>
      <c r="G111" s="168" t="s">
        <v>83</v>
      </c>
      <c r="H111" s="140">
        <v>2303</v>
      </c>
      <c r="I111" s="138" t="s">
        <v>33</v>
      </c>
      <c r="J111" s="178">
        <v>40911</v>
      </c>
      <c r="K111" s="178">
        <v>41274</v>
      </c>
      <c r="L111" s="179">
        <v>1850</v>
      </c>
      <c r="M111" s="246">
        <v>0</v>
      </c>
      <c r="N111" s="246">
        <v>0</v>
      </c>
      <c r="O111" s="246">
        <v>443</v>
      </c>
      <c r="P111" s="246">
        <v>0</v>
      </c>
      <c r="Q111" s="251">
        <f t="shared" si="28"/>
        <v>443</v>
      </c>
      <c r="R111" s="246">
        <v>149</v>
      </c>
      <c r="S111" s="246">
        <v>0</v>
      </c>
      <c r="T111" s="246">
        <v>159</v>
      </c>
      <c r="U111" s="246">
        <v>509</v>
      </c>
      <c r="V111" s="251">
        <f t="shared" si="29"/>
        <v>817</v>
      </c>
      <c r="W111" s="246">
        <v>0</v>
      </c>
      <c r="X111" s="246">
        <v>0</v>
      </c>
      <c r="Y111" s="246">
        <v>162</v>
      </c>
      <c r="Z111" s="246">
        <v>0</v>
      </c>
      <c r="AA111" s="251">
        <f t="shared" si="30"/>
        <v>162</v>
      </c>
      <c r="AB111" s="251">
        <f t="shared" si="31"/>
        <v>1422</v>
      </c>
      <c r="AC111" s="296"/>
      <c r="AD111" s="134"/>
      <c r="AE111" s="134"/>
      <c r="AP111" s="134"/>
    </row>
    <row r="112" spans="1:42" s="23" customFormat="1" ht="38.25" hidden="1">
      <c r="A112" s="147">
        <v>209</v>
      </c>
      <c r="B112" s="148" t="s">
        <v>120</v>
      </c>
      <c r="C112" s="149" t="s">
        <v>80</v>
      </c>
      <c r="D112" s="148" t="s">
        <v>169</v>
      </c>
      <c r="E112" s="150" t="s">
        <v>32</v>
      </c>
      <c r="F112" s="150">
        <v>36</v>
      </c>
      <c r="G112" s="171" t="s">
        <v>83</v>
      </c>
      <c r="H112" s="152">
        <v>2303</v>
      </c>
      <c r="I112" s="150" t="s">
        <v>33</v>
      </c>
      <c r="J112" s="153">
        <v>40911</v>
      </c>
      <c r="K112" s="153">
        <v>41274</v>
      </c>
      <c r="L112" s="183">
        <f>+Q112+V112+AA112</f>
        <v>1850</v>
      </c>
      <c r="M112" s="247">
        <v>185</v>
      </c>
      <c r="N112" s="247">
        <v>157</v>
      </c>
      <c r="O112" s="247">
        <v>101</v>
      </c>
      <c r="P112" s="247">
        <v>94</v>
      </c>
      <c r="Q112" s="252">
        <f t="shared" si="28"/>
        <v>537</v>
      </c>
      <c r="R112" s="247">
        <v>190</v>
      </c>
      <c r="S112" s="247">
        <v>186</v>
      </c>
      <c r="T112" s="247">
        <v>200</v>
      </c>
      <c r="U112" s="247">
        <v>209</v>
      </c>
      <c r="V112" s="252">
        <f t="shared" si="29"/>
        <v>785</v>
      </c>
      <c r="W112" s="247">
        <v>158</v>
      </c>
      <c r="X112" s="247">
        <v>151</v>
      </c>
      <c r="Y112" s="247">
        <v>126</v>
      </c>
      <c r="Z112" s="247">
        <v>93</v>
      </c>
      <c r="AA112" s="252">
        <f t="shared" si="30"/>
        <v>528</v>
      </c>
      <c r="AB112" s="252">
        <f t="shared" si="31"/>
        <v>1850</v>
      </c>
      <c r="AC112" s="39"/>
    </row>
    <row r="113" spans="1:40" s="23" customFormat="1" ht="45" customHeight="1">
      <c r="A113" s="135">
        <v>209</v>
      </c>
      <c r="B113" s="136" t="s">
        <v>120</v>
      </c>
      <c r="C113" s="137" t="s">
        <v>80</v>
      </c>
      <c r="D113" s="136" t="s">
        <v>169</v>
      </c>
      <c r="E113" s="138" t="s">
        <v>32</v>
      </c>
      <c r="F113" s="138">
        <v>47</v>
      </c>
      <c r="G113" s="168" t="s">
        <v>198</v>
      </c>
      <c r="H113" s="138">
        <v>2303</v>
      </c>
      <c r="I113" s="138" t="s">
        <v>33</v>
      </c>
      <c r="J113" s="178">
        <v>40911</v>
      </c>
      <c r="K113" s="178">
        <v>41274</v>
      </c>
      <c r="L113" s="179">
        <v>268882</v>
      </c>
      <c r="M113" s="253">
        <v>0</v>
      </c>
      <c r="N113" s="253">
        <v>0</v>
      </c>
      <c r="O113" s="253">
        <v>34283</v>
      </c>
      <c r="P113" s="253">
        <v>0</v>
      </c>
      <c r="Q113" s="251">
        <f t="shared" si="28"/>
        <v>34283</v>
      </c>
      <c r="R113" s="253">
        <v>27552</v>
      </c>
      <c r="S113" s="253">
        <v>28310</v>
      </c>
      <c r="T113" s="253">
        <v>72868</v>
      </c>
      <c r="U113" s="253">
        <v>38869</v>
      </c>
      <c r="V113" s="251">
        <f t="shared" si="29"/>
        <v>167599</v>
      </c>
      <c r="W113" s="253">
        <v>43505</v>
      </c>
      <c r="X113" s="340">
        <v>0</v>
      </c>
      <c r="Y113" s="253">
        <v>23495</v>
      </c>
      <c r="Z113" s="253">
        <v>0</v>
      </c>
      <c r="AA113" s="251">
        <f t="shared" si="30"/>
        <v>67000</v>
      </c>
      <c r="AB113" s="251">
        <f t="shared" si="31"/>
        <v>268882</v>
      </c>
      <c r="AC113" s="134"/>
      <c r="AE113" s="332" t="s">
        <v>258</v>
      </c>
      <c r="AN113" s="134"/>
    </row>
    <row r="114" spans="1:40" s="23" customFormat="1" ht="45" hidden="1" customHeight="1">
      <c r="A114" s="147">
        <v>209</v>
      </c>
      <c r="B114" s="148" t="s">
        <v>120</v>
      </c>
      <c r="C114" s="149" t="s">
        <v>80</v>
      </c>
      <c r="D114" s="148" t="s">
        <v>169</v>
      </c>
      <c r="E114" s="150" t="s">
        <v>32</v>
      </c>
      <c r="F114" s="150">
        <v>37</v>
      </c>
      <c r="G114" s="171" t="s">
        <v>198</v>
      </c>
      <c r="H114" s="150">
        <v>2303</v>
      </c>
      <c r="I114" s="150" t="s">
        <v>33</v>
      </c>
      <c r="J114" s="153">
        <v>40911</v>
      </c>
      <c r="K114" s="153">
        <v>41274</v>
      </c>
      <c r="L114" s="183">
        <f>+Q114+V114+AA114</f>
        <v>294350</v>
      </c>
      <c r="M114" s="254">
        <v>24433</v>
      </c>
      <c r="N114" s="254">
        <v>24473</v>
      </c>
      <c r="O114" s="254">
        <v>25052</v>
      </c>
      <c r="P114" s="254">
        <v>24501</v>
      </c>
      <c r="Q114" s="252">
        <f t="shared" si="28"/>
        <v>98459</v>
      </c>
      <c r="R114" s="254">
        <v>24800</v>
      </c>
      <c r="S114" s="254">
        <v>24596</v>
      </c>
      <c r="T114" s="254">
        <v>24848</v>
      </c>
      <c r="U114" s="254">
        <v>24645</v>
      </c>
      <c r="V114" s="252">
        <f t="shared" si="29"/>
        <v>98889</v>
      </c>
      <c r="W114" s="254">
        <v>24360</v>
      </c>
      <c r="X114" s="254">
        <v>24706</v>
      </c>
      <c r="Y114" s="254">
        <v>24321</v>
      </c>
      <c r="Z114" s="254">
        <v>23615</v>
      </c>
      <c r="AA114" s="252">
        <f t="shared" si="30"/>
        <v>97002</v>
      </c>
      <c r="AB114" s="252">
        <f t="shared" si="31"/>
        <v>294350</v>
      </c>
    </row>
    <row r="115" spans="1:40" s="23" customFormat="1" ht="36" customHeight="1">
      <c r="A115" s="135">
        <v>209</v>
      </c>
      <c r="B115" s="136" t="s">
        <v>120</v>
      </c>
      <c r="C115" s="137" t="s">
        <v>80</v>
      </c>
      <c r="D115" s="136" t="s">
        <v>169</v>
      </c>
      <c r="E115" s="138" t="s">
        <v>32</v>
      </c>
      <c r="F115" s="138">
        <v>48</v>
      </c>
      <c r="G115" s="168" t="s">
        <v>199</v>
      </c>
      <c r="H115" s="163">
        <v>2306</v>
      </c>
      <c r="I115" s="138" t="s">
        <v>29</v>
      </c>
      <c r="J115" s="178">
        <v>40911</v>
      </c>
      <c r="K115" s="178">
        <v>41274</v>
      </c>
      <c r="L115" s="179">
        <v>225</v>
      </c>
      <c r="M115" s="253">
        <v>0</v>
      </c>
      <c r="N115" s="253">
        <v>0</v>
      </c>
      <c r="O115" s="253">
        <v>24</v>
      </c>
      <c r="P115" s="253">
        <v>0</v>
      </c>
      <c r="Q115" s="251">
        <f t="shared" si="28"/>
        <v>24</v>
      </c>
      <c r="R115" s="253">
        <v>25</v>
      </c>
      <c r="S115" s="253">
        <v>24</v>
      </c>
      <c r="T115" s="253">
        <v>24</v>
      </c>
      <c r="U115" s="253">
        <v>9</v>
      </c>
      <c r="V115" s="251">
        <f t="shared" si="29"/>
        <v>82</v>
      </c>
      <c r="W115" s="253">
        <v>21</v>
      </c>
      <c r="X115" s="253">
        <v>22</v>
      </c>
      <c r="Y115" s="253">
        <v>31</v>
      </c>
      <c r="Z115" s="253">
        <v>8</v>
      </c>
      <c r="AA115" s="251">
        <f t="shared" si="30"/>
        <v>82</v>
      </c>
      <c r="AB115" s="251">
        <f t="shared" si="31"/>
        <v>188</v>
      </c>
      <c r="AC115" s="39"/>
      <c r="AD115" s="134"/>
      <c r="AF115" s="134"/>
    </row>
    <row r="116" spans="1:40" s="23" customFormat="1" ht="36" hidden="1" customHeight="1">
      <c r="A116" s="147">
        <v>209</v>
      </c>
      <c r="B116" s="148" t="s">
        <v>120</v>
      </c>
      <c r="C116" s="149" t="s">
        <v>80</v>
      </c>
      <c r="D116" s="148" t="s">
        <v>169</v>
      </c>
      <c r="E116" s="150" t="s">
        <v>32</v>
      </c>
      <c r="F116" s="150">
        <v>38</v>
      </c>
      <c r="G116" s="171" t="s">
        <v>199</v>
      </c>
      <c r="H116" s="166">
        <v>2306</v>
      </c>
      <c r="I116" s="150" t="s">
        <v>29</v>
      </c>
      <c r="J116" s="153">
        <v>40911</v>
      </c>
      <c r="K116" s="153">
        <v>41274</v>
      </c>
      <c r="L116" s="183">
        <f>+Q116+V116+AA116</f>
        <v>203</v>
      </c>
      <c r="M116" s="254">
        <v>13</v>
      </c>
      <c r="N116" s="254">
        <v>16</v>
      </c>
      <c r="O116" s="254">
        <v>19</v>
      </c>
      <c r="P116" s="254">
        <v>19</v>
      </c>
      <c r="Q116" s="252">
        <f t="shared" si="28"/>
        <v>67</v>
      </c>
      <c r="R116" s="254">
        <v>15</v>
      </c>
      <c r="S116" s="254">
        <v>17</v>
      </c>
      <c r="T116" s="254">
        <v>16</v>
      </c>
      <c r="U116" s="254">
        <v>19</v>
      </c>
      <c r="V116" s="252">
        <f t="shared" si="29"/>
        <v>67</v>
      </c>
      <c r="W116" s="254">
        <v>17</v>
      </c>
      <c r="X116" s="254">
        <v>18</v>
      </c>
      <c r="Y116" s="254">
        <v>18</v>
      </c>
      <c r="Z116" s="254">
        <v>16</v>
      </c>
      <c r="AA116" s="252">
        <f t="shared" si="30"/>
        <v>69</v>
      </c>
      <c r="AB116" s="252">
        <f t="shared" si="31"/>
        <v>203</v>
      </c>
      <c r="AC116" s="39"/>
    </row>
    <row r="117" spans="1:40" s="23" customFormat="1" ht="19.5" customHeight="1">
      <c r="A117" s="135">
        <v>209</v>
      </c>
      <c r="B117" s="136" t="s">
        <v>120</v>
      </c>
      <c r="C117" s="137" t="s">
        <v>80</v>
      </c>
      <c r="D117" s="136" t="s">
        <v>169</v>
      </c>
      <c r="E117" s="138" t="s">
        <v>32</v>
      </c>
      <c r="F117" s="138">
        <v>49</v>
      </c>
      <c r="G117" s="137" t="s">
        <v>200</v>
      </c>
      <c r="H117" s="163">
        <v>2306</v>
      </c>
      <c r="I117" s="138" t="s">
        <v>29</v>
      </c>
      <c r="J117" s="178">
        <v>40942</v>
      </c>
      <c r="K117" s="178">
        <v>41274</v>
      </c>
      <c r="L117" s="179">
        <v>33</v>
      </c>
      <c r="M117" s="255">
        <v>0</v>
      </c>
      <c r="N117" s="255">
        <v>0</v>
      </c>
      <c r="O117" s="255">
        <v>4</v>
      </c>
      <c r="P117" s="280">
        <v>0</v>
      </c>
      <c r="Q117" s="256">
        <f t="shared" si="28"/>
        <v>4</v>
      </c>
      <c r="R117" s="255">
        <v>4</v>
      </c>
      <c r="S117" s="255">
        <v>0</v>
      </c>
      <c r="T117" s="255">
        <v>0</v>
      </c>
      <c r="U117" s="255">
        <v>16</v>
      </c>
      <c r="V117" s="256">
        <f t="shared" si="29"/>
        <v>20</v>
      </c>
      <c r="W117" s="255">
        <v>2</v>
      </c>
      <c r="X117" s="255">
        <v>3</v>
      </c>
      <c r="Y117" s="255">
        <v>3</v>
      </c>
      <c r="Z117" s="255">
        <v>0</v>
      </c>
      <c r="AA117" s="256">
        <f t="shared" si="30"/>
        <v>8</v>
      </c>
      <c r="AB117" s="257">
        <f>Q117+V117+AA117</f>
        <v>32</v>
      </c>
      <c r="AC117" s="39" t="s">
        <v>109</v>
      </c>
    </row>
    <row r="118" spans="1:40" s="23" customFormat="1" ht="19.5" hidden="1" customHeight="1">
      <c r="A118" s="74">
        <v>209</v>
      </c>
      <c r="B118" s="87" t="s">
        <v>120</v>
      </c>
      <c r="C118" s="78" t="s">
        <v>80</v>
      </c>
      <c r="D118" s="87" t="s">
        <v>169</v>
      </c>
      <c r="E118" s="77" t="s">
        <v>32</v>
      </c>
      <c r="F118" s="77">
        <v>39</v>
      </c>
      <c r="G118" s="78" t="s">
        <v>200</v>
      </c>
      <c r="H118" s="83">
        <v>2306</v>
      </c>
      <c r="I118" s="77" t="s">
        <v>29</v>
      </c>
      <c r="J118" s="80">
        <v>40942</v>
      </c>
      <c r="K118" s="80">
        <v>41274</v>
      </c>
      <c r="L118" s="100">
        <f>+Q118+V118+AA118</f>
        <v>33</v>
      </c>
      <c r="M118" s="121">
        <v>0</v>
      </c>
      <c r="N118" s="121">
        <v>3</v>
      </c>
      <c r="O118" s="121">
        <v>3</v>
      </c>
      <c r="P118" s="129">
        <v>3</v>
      </c>
      <c r="Q118" s="122">
        <f t="shared" si="28"/>
        <v>9</v>
      </c>
      <c r="R118" s="121">
        <v>3</v>
      </c>
      <c r="S118" s="121">
        <v>3</v>
      </c>
      <c r="T118" s="121">
        <v>3</v>
      </c>
      <c r="U118" s="121">
        <v>3</v>
      </c>
      <c r="V118" s="122">
        <f t="shared" si="29"/>
        <v>12</v>
      </c>
      <c r="W118" s="121">
        <v>3</v>
      </c>
      <c r="X118" s="121">
        <v>3</v>
      </c>
      <c r="Y118" s="121">
        <v>3</v>
      </c>
      <c r="Z118" s="121">
        <v>3</v>
      </c>
      <c r="AA118" s="122">
        <f t="shared" si="30"/>
        <v>12</v>
      </c>
      <c r="AB118" s="105">
        <f>Q118+V118+AA118</f>
        <v>33</v>
      </c>
      <c r="AC118" s="39" t="s">
        <v>109</v>
      </c>
    </row>
    <row r="119" spans="1:40" ht="26.25" customHeight="1"/>
    <row r="120" spans="1:40" s="61" customFormat="1" ht="15.75">
      <c r="A120" s="59"/>
      <c r="B120" s="59" t="s">
        <v>84</v>
      </c>
      <c r="C120" s="59"/>
      <c r="D120" s="59"/>
      <c r="E120" s="67"/>
      <c r="F120" s="67"/>
      <c r="G120" s="64"/>
      <c r="H120" s="67"/>
      <c r="I120" s="67"/>
      <c r="J120" s="59"/>
      <c r="K120" s="59"/>
      <c r="L120" s="125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3"/>
      <c r="AC120" s="62"/>
      <c r="AE120" s="341"/>
    </row>
    <row r="121" spans="1:40" ht="27.75" customHeight="1">
      <c r="A121" s="357" t="s">
        <v>147</v>
      </c>
      <c r="B121" s="358" t="s">
        <v>118</v>
      </c>
      <c r="C121" s="358" t="s">
        <v>119</v>
      </c>
      <c r="D121" s="358" t="s">
        <v>23</v>
      </c>
      <c r="E121" s="344" t="s">
        <v>21</v>
      </c>
      <c r="F121" s="344" t="s">
        <v>22</v>
      </c>
      <c r="G121" s="346" t="s">
        <v>0</v>
      </c>
      <c r="H121" s="348" t="s">
        <v>1</v>
      </c>
      <c r="I121" s="349"/>
      <c r="J121" s="344" t="s">
        <v>2</v>
      </c>
      <c r="K121" s="344" t="s">
        <v>3</v>
      </c>
      <c r="L121" s="353" t="s">
        <v>261</v>
      </c>
      <c r="M121" s="350" t="s">
        <v>214</v>
      </c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2"/>
      <c r="AB121" s="344" t="s">
        <v>208</v>
      </c>
      <c r="AC121" s="57"/>
      <c r="AE121" s="299"/>
    </row>
    <row r="122" spans="1:40" ht="27" customHeight="1">
      <c r="A122" s="357"/>
      <c r="B122" s="359"/>
      <c r="C122" s="359"/>
      <c r="D122" s="359"/>
      <c r="E122" s="345"/>
      <c r="F122" s="345"/>
      <c r="G122" s="347"/>
      <c r="H122" s="18" t="s">
        <v>4</v>
      </c>
      <c r="I122" s="18" t="s">
        <v>5</v>
      </c>
      <c r="J122" s="345"/>
      <c r="K122" s="345"/>
      <c r="L122" s="354"/>
      <c r="M122" s="19" t="s">
        <v>6</v>
      </c>
      <c r="N122" s="19" t="s">
        <v>7</v>
      </c>
      <c r="O122" s="19" t="s">
        <v>8</v>
      </c>
      <c r="P122" s="19" t="s">
        <v>9</v>
      </c>
      <c r="Q122" s="19" t="s">
        <v>239</v>
      </c>
      <c r="R122" s="19" t="s">
        <v>10</v>
      </c>
      <c r="S122" s="19" t="s">
        <v>11</v>
      </c>
      <c r="T122" s="19" t="s">
        <v>12</v>
      </c>
      <c r="U122" s="19" t="s">
        <v>13</v>
      </c>
      <c r="V122" s="19" t="s">
        <v>14</v>
      </c>
      <c r="W122" s="19" t="s">
        <v>15</v>
      </c>
      <c r="X122" s="19" t="s">
        <v>16</v>
      </c>
      <c r="Y122" s="19" t="s">
        <v>17</v>
      </c>
      <c r="Z122" s="19" t="s">
        <v>18</v>
      </c>
      <c r="AA122" s="19" t="s">
        <v>19</v>
      </c>
      <c r="AB122" s="345"/>
      <c r="AE122" s="299"/>
    </row>
    <row r="123" spans="1:40" s="23" customFormat="1" ht="54" customHeight="1">
      <c r="A123" s="135">
        <v>210</v>
      </c>
      <c r="B123" s="136" t="s">
        <v>120</v>
      </c>
      <c r="C123" s="137" t="s">
        <v>80</v>
      </c>
      <c r="D123" s="136" t="s">
        <v>170</v>
      </c>
      <c r="E123" s="138" t="s">
        <v>85</v>
      </c>
      <c r="F123" s="138">
        <v>50</v>
      </c>
      <c r="G123" s="168" t="s">
        <v>86</v>
      </c>
      <c r="H123" s="138">
        <v>2202</v>
      </c>
      <c r="I123" s="138" t="s">
        <v>27</v>
      </c>
      <c r="J123" s="258">
        <v>41214</v>
      </c>
      <c r="K123" s="258">
        <v>41214</v>
      </c>
      <c r="L123" s="179">
        <v>166</v>
      </c>
      <c r="M123" s="253">
        <v>0</v>
      </c>
      <c r="N123" s="253">
        <v>0</v>
      </c>
      <c r="O123" s="253">
        <v>0</v>
      </c>
      <c r="P123" s="253">
        <v>0</v>
      </c>
      <c r="Q123" s="251">
        <f t="shared" ref="Q123:Q128" si="32">SUM(M123:P123)</f>
        <v>0</v>
      </c>
      <c r="R123" s="253">
        <v>0</v>
      </c>
      <c r="S123" s="253">
        <v>0</v>
      </c>
      <c r="T123" s="253">
        <v>0</v>
      </c>
      <c r="U123" s="253">
        <v>0</v>
      </c>
      <c r="V123" s="251">
        <f t="shared" ref="V123:V128" si="33">SUM(R123:U123)</f>
        <v>0</v>
      </c>
      <c r="W123" s="253">
        <v>0</v>
      </c>
      <c r="X123" s="253">
        <v>0</v>
      </c>
      <c r="Y123" s="253">
        <v>0</v>
      </c>
      <c r="Z123" s="259">
        <v>132</v>
      </c>
      <c r="AA123" s="343">
        <f t="shared" ref="AA123:AA128" si="34">SUM(W123:Z123)</f>
        <v>132</v>
      </c>
      <c r="AB123" s="251">
        <f>+Q123+V123+AA123</f>
        <v>132</v>
      </c>
      <c r="AC123" s="39" t="s">
        <v>108</v>
      </c>
      <c r="AE123" s="134"/>
    </row>
    <row r="124" spans="1:40" s="23" customFormat="1" ht="51" hidden="1">
      <c r="A124" s="147">
        <v>210</v>
      </c>
      <c r="B124" s="148" t="s">
        <v>120</v>
      </c>
      <c r="C124" s="149" t="s">
        <v>80</v>
      </c>
      <c r="D124" s="148" t="s">
        <v>170</v>
      </c>
      <c r="E124" s="150" t="s">
        <v>85</v>
      </c>
      <c r="F124" s="150">
        <v>40</v>
      </c>
      <c r="G124" s="171" t="s">
        <v>86</v>
      </c>
      <c r="H124" s="150">
        <v>2202</v>
      </c>
      <c r="I124" s="150" t="s">
        <v>27</v>
      </c>
      <c r="J124" s="260">
        <v>41214</v>
      </c>
      <c r="K124" s="260">
        <v>41214</v>
      </c>
      <c r="L124" s="183">
        <f>+Q124+V124+AA124</f>
        <v>171</v>
      </c>
      <c r="M124" s="254">
        <v>0</v>
      </c>
      <c r="N124" s="254">
        <v>0</v>
      </c>
      <c r="O124" s="254">
        <v>0</v>
      </c>
      <c r="P124" s="254">
        <v>0</v>
      </c>
      <c r="Q124" s="252">
        <f t="shared" si="32"/>
        <v>0</v>
      </c>
      <c r="R124" s="254">
        <v>0</v>
      </c>
      <c r="S124" s="254">
        <v>0</v>
      </c>
      <c r="T124" s="254">
        <v>0</v>
      </c>
      <c r="U124" s="254">
        <v>0</v>
      </c>
      <c r="V124" s="252">
        <f t="shared" si="33"/>
        <v>0</v>
      </c>
      <c r="W124" s="254">
        <v>0</v>
      </c>
      <c r="X124" s="254">
        <v>0</v>
      </c>
      <c r="Y124" s="254">
        <v>171</v>
      </c>
      <c r="Z124" s="261">
        <v>0</v>
      </c>
      <c r="AA124" s="252">
        <f t="shared" si="34"/>
        <v>171</v>
      </c>
      <c r="AB124" s="252">
        <f>+Q124+V124+AA124</f>
        <v>171</v>
      </c>
      <c r="AC124" s="39"/>
    </row>
    <row r="125" spans="1:40" s="23" customFormat="1" ht="24.75" customHeight="1">
      <c r="A125" s="135">
        <v>210</v>
      </c>
      <c r="B125" s="136" t="s">
        <v>120</v>
      </c>
      <c r="C125" s="137" t="s">
        <v>80</v>
      </c>
      <c r="D125" s="136" t="s">
        <v>170</v>
      </c>
      <c r="E125" s="138" t="s">
        <v>85</v>
      </c>
      <c r="F125" s="138">
        <v>51</v>
      </c>
      <c r="G125" s="168" t="s">
        <v>199</v>
      </c>
      <c r="H125" s="138">
        <v>2306</v>
      </c>
      <c r="I125" s="138" t="s">
        <v>29</v>
      </c>
      <c r="J125" s="258">
        <v>40941</v>
      </c>
      <c r="K125" s="258">
        <v>41274</v>
      </c>
      <c r="L125" s="179">
        <v>8386</v>
      </c>
      <c r="M125" s="253">
        <v>0</v>
      </c>
      <c r="N125" s="253">
        <v>0</v>
      </c>
      <c r="O125" s="253">
        <v>0</v>
      </c>
      <c r="P125" s="253">
        <v>0</v>
      </c>
      <c r="Q125" s="251">
        <f t="shared" si="32"/>
        <v>0</v>
      </c>
      <c r="R125" s="253">
        <v>3052</v>
      </c>
      <c r="S125" s="253">
        <v>1049</v>
      </c>
      <c r="T125" s="253">
        <v>0</v>
      </c>
      <c r="U125" s="253">
        <v>104</v>
      </c>
      <c r="V125" s="251">
        <f t="shared" si="33"/>
        <v>4205</v>
      </c>
      <c r="W125" s="253">
        <v>0</v>
      </c>
      <c r="X125" s="253">
        <v>0</v>
      </c>
      <c r="Y125" s="253">
        <v>0</v>
      </c>
      <c r="Z125" s="253">
        <v>0</v>
      </c>
      <c r="AA125" s="251">
        <f t="shared" si="34"/>
        <v>0</v>
      </c>
      <c r="AB125" s="251">
        <f>+AA125+V125+Q125</f>
        <v>4205</v>
      </c>
      <c r="AC125" s="39" t="s">
        <v>107</v>
      </c>
      <c r="AE125" s="134"/>
    </row>
    <row r="126" spans="1:40" s="23" customFormat="1" ht="24.75" hidden="1" customHeight="1">
      <c r="A126" s="147">
        <v>210</v>
      </c>
      <c r="B126" s="148" t="s">
        <v>120</v>
      </c>
      <c r="C126" s="149" t="s">
        <v>80</v>
      </c>
      <c r="D126" s="148" t="s">
        <v>170</v>
      </c>
      <c r="E126" s="150" t="s">
        <v>85</v>
      </c>
      <c r="F126" s="150">
        <v>41</v>
      </c>
      <c r="G126" s="171" t="s">
        <v>199</v>
      </c>
      <c r="H126" s="150">
        <v>2306</v>
      </c>
      <c r="I126" s="150" t="s">
        <v>29</v>
      </c>
      <c r="J126" s="260">
        <v>40941</v>
      </c>
      <c r="K126" s="260">
        <v>41274</v>
      </c>
      <c r="L126" s="183">
        <f>+Q126+V126+AA126</f>
        <v>40836</v>
      </c>
      <c r="M126" s="254">
        <v>0</v>
      </c>
      <c r="N126" s="254">
        <v>0</v>
      </c>
      <c r="O126" s="254">
        <v>3486</v>
      </c>
      <c r="P126" s="254">
        <v>3486</v>
      </c>
      <c r="Q126" s="252">
        <f t="shared" si="32"/>
        <v>6972</v>
      </c>
      <c r="R126" s="254">
        <v>3984</v>
      </c>
      <c r="S126" s="254">
        <v>3984</v>
      </c>
      <c r="T126" s="254">
        <v>3984</v>
      </c>
      <c r="U126" s="254">
        <v>3984</v>
      </c>
      <c r="V126" s="252">
        <f t="shared" si="33"/>
        <v>15936</v>
      </c>
      <c r="W126" s="254">
        <v>4482</v>
      </c>
      <c r="X126" s="254">
        <v>4482</v>
      </c>
      <c r="Y126" s="254">
        <v>4482</v>
      </c>
      <c r="Z126" s="254">
        <v>4482</v>
      </c>
      <c r="AA126" s="252">
        <f t="shared" si="34"/>
        <v>17928</v>
      </c>
      <c r="AB126" s="252">
        <f>+AA126+V126+Q126</f>
        <v>40836</v>
      </c>
      <c r="AC126" s="39" t="s">
        <v>107</v>
      </c>
    </row>
    <row r="127" spans="1:40" s="23" customFormat="1" ht="27" customHeight="1">
      <c r="A127" s="135">
        <v>210</v>
      </c>
      <c r="B127" s="136" t="s">
        <v>120</v>
      </c>
      <c r="C127" s="137" t="s">
        <v>80</v>
      </c>
      <c r="D127" s="136" t="s">
        <v>170</v>
      </c>
      <c r="E127" s="138" t="s">
        <v>85</v>
      </c>
      <c r="F127" s="138">
        <v>52</v>
      </c>
      <c r="G127" s="168" t="s">
        <v>188</v>
      </c>
      <c r="H127" s="138">
        <v>2306</v>
      </c>
      <c r="I127" s="138" t="s">
        <v>29</v>
      </c>
      <c r="J127" s="258">
        <v>40954</v>
      </c>
      <c r="K127" s="258">
        <v>41273</v>
      </c>
      <c r="L127" s="179">
        <v>29961</v>
      </c>
      <c r="M127" s="253">
        <v>0</v>
      </c>
      <c r="N127" s="253">
        <v>0</v>
      </c>
      <c r="O127" s="253">
        <v>0</v>
      </c>
      <c r="P127" s="253">
        <v>0</v>
      </c>
      <c r="Q127" s="251">
        <f t="shared" si="32"/>
        <v>0</v>
      </c>
      <c r="R127" s="253">
        <v>0</v>
      </c>
      <c r="S127" s="253">
        <v>14239</v>
      </c>
      <c r="T127" s="253">
        <v>8260</v>
      </c>
      <c r="U127" s="253">
        <v>532</v>
      </c>
      <c r="V127" s="251">
        <f t="shared" si="33"/>
        <v>23031</v>
      </c>
      <c r="W127" s="253">
        <v>0</v>
      </c>
      <c r="X127" s="340">
        <v>0</v>
      </c>
      <c r="Y127" s="253">
        <v>0</v>
      </c>
      <c r="Z127" s="253">
        <v>2610</v>
      </c>
      <c r="AA127" s="251">
        <f t="shared" si="34"/>
        <v>2610</v>
      </c>
      <c r="AB127" s="251">
        <f>+AA127+V127+Q127</f>
        <v>25641</v>
      </c>
      <c r="AC127" s="39" t="s">
        <v>107</v>
      </c>
      <c r="AE127" s="297" t="s">
        <v>257</v>
      </c>
    </row>
    <row r="128" spans="1:40" s="23" customFormat="1" ht="27" hidden="1" customHeight="1">
      <c r="A128" s="74">
        <v>210</v>
      </c>
      <c r="B128" s="87" t="s">
        <v>120</v>
      </c>
      <c r="C128" s="78" t="s">
        <v>80</v>
      </c>
      <c r="D128" s="87" t="s">
        <v>170</v>
      </c>
      <c r="E128" s="77" t="s">
        <v>85</v>
      </c>
      <c r="F128" s="77">
        <v>42</v>
      </c>
      <c r="G128" s="89" t="s">
        <v>188</v>
      </c>
      <c r="H128" s="77">
        <v>2306</v>
      </c>
      <c r="I128" s="77" t="s">
        <v>29</v>
      </c>
      <c r="J128" s="123">
        <v>40954</v>
      </c>
      <c r="K128" s="123">
        <v>41273</v>
      </c>
      <c r="L128" s="100">
        <f>+Q128+V128+AA128</f>
        <v>59760</v>
      </c>
      <c r="M128" s="120">
        <v>0</v>
      </c>
      <c r="N128" s="120">
        <v>0</v>
      </c>
      <c r="O128" s="120">
        <v>5976</v>
      </c>
      <c r="P128" s="120">
        <v>5976</v>
      </c>
      <c r="Q128" s="119">
        <f t="shared" si="32"/>
        <v>11952</v>
      </c>
      <c r="R128" s="120">
        <v>5976</v>
      </c>
      <c r="S128" s="120">
        <v>5976</v>
      </c>
      <c r="T128" s="120">
        <v>5976</v>
      </c>
      <c r="U128" s="120">
        <v>5976</v>
      </c>
      <c r="V128" s="119">
        <f t="shared" si="33"/>
        <v>23904</v>
      </c>
      <c r="W128" s="120">
        <v>5976</v>
      </c>
      <c r="X128" s="120">
        <v>5976</v>
      </c>
      <c r="Y128" s="120">
        <v>5976</v>
      </c>
      <c r="Z128" s="120">
        <v>5976</v>
      </c>
      <c r="AA128" s="119">
        <f t="shared" si="34"/>
        <v>23904</v>
      </c>
      <c r="AB128" s="119">
        <f>+AA128+V128+Q128</f>
        <v>59760</v>
      </c>
      <c r="AC128" s="39" t="s">
        <v>107</v>
      </c>
    </row>
  </sheetData>
  <mergeCells count="106">
    <mergeCell ref="L20:L21"/>
    <mergeCell ref="L46:L47"/>
    <mergeCell ref="L96:L97"/>
    <mergeCell ref="L107:L108"/>
    <mergeCell ref="L121:L122"/>
    <mergeCell ref="K121:K122"/>
    <mergeCell ref="K31:K32"/>
    <mergeCell ref="L31:L32"/>
    <mergeCell ref="K70:K71"/>
    <mergeCell ref="L70:L71"/>
    <mergeCell ref="K46:K47"/>
    <mergeCell ref="AB121:AB122"/>
    <mergeCell ref="M121:AA121"/>
    <mergeCell ref="C121:C122"/>
    <mergeCell ref="D121:D122"/>
    <mergeCell ref="E121:E122"/>
    <mergeCell ref="F121:F122"/>
    <mergeCell ref="G121:G122"/>
    <mergeCell ref="H121:I121"/>
    <mergeCell ref="J121:J122"/>
    <mergeCell ref="A5:A6"/>
    <mergeCell ref="A20:A21"/>
    <mergeCell ref="A46:A47"/>
    <mergeCell ref="A96:A97"/>
    <mergeCell ref="A107:A108"/>
    <mergeCell ref="B121:B122"/>
    <mergeCell ref="B107:B108"/>
    <mergeCell ref="B5:B6"/>
    <mergeCell ref="A121:A122"/>
    <mergeCell ref="A70:A71"/>
    <mergeCell ref="AB107:AB108"/>
    <mergeCell ref="F107:F108"/>
    <mergeCell ref="G107:G108"/>
    <mergeCell ref="H107:I107"/>
    <mergeCell ref="J107:J108"/>
    <mergeCell ref="M107:AA107"/>
    <mergeCell ref="K107:K108"/>
    <mergeCell ref="C107:C108"/>
    <mergeCell ref="D107:D108"/>
    <mergeCell ref="D96:D97"/>
    <mergeCell ref="B96:B97"/>
    <mergeCell ref="C46:C47"/>
    <mergeCell ref="B46:B47"/>
    <mergeCell ref="C96:C97"/>
    <mergeCell ref="E107:E108"/>
    <mergeCell ref="J46:J47"/>
    <mergeCell ref="F20:F21"/>
    <mergeCell ref="H46:I46"/>
    <mergeCell ref="G46:G47"/>
    <mergeCell ref="F96:F97"/>
    <mergeCell ref="E96:E97"/>
    <mergeCell ref="J70:J71"/>
    <mergeCell ref="H31:I31"/>
    <mergeCell ref="J31:J32"/>
    <mergeCell ref="B70:B71"/>
    <mergeCell ref="C70:C71"/>
    <mergeCell ref="D70:D71"/>
    <mergeCell ref="F70:F71"/>
    <mergeCell ref="AB46:AB47"/>
    <mergeCell ref="G20:G21"/>
    <mergeCell ref="B1:AB1"/>
    <mergeCell ref="E20:E21"/>
    <mergeCell ref="AB20:AB21"/>
    <mergeCell ref="J20:J21"/>
    <mergeCell ref="K20:K21"/>
    <mergeCell ref="H20:I20"/>
    <mergeCell ref="M20:AA20"/>
    <mergeCell ref="M5:AA5"/>
    <mergeCell ref="A2:AB2"/>
    <mergeCell ref="A31:A32"/>
    <mergeCell ref="B31:B32"/>
    <mergeCell ref="C31:C32"/>
    <mergeCell ref="D31:D32"/>
    <mergeCell ref="C5:C6"/>
    <mergeCell ref="D5:D6"/>
    <mergeCell ref="M46:AA46"/>
    <mergeCell ref="B20:B21"/>
    <mergeCell ref="C20:C21"/>
    <mergeCell ref="F46:F47"/>
    <mergeCell ref="E46:E47"/>
    <mergeCell ref="D20:D21"/>
    <mergeCell ref="D46:D47"/>
    <mergeCell ref="AB96:AB97"/>
    <mergeCell ref="G96:G97"/>
    <mergeCell ref="H96:I96"/>
    <mergeCell ref="J96:J97"/>
    <mergeCell ref="K96:K97"/>
    <mergeCell ref="M96:AA96"/>
    <mergeCell ref="AB5:AB6"/>
    <mergeCell ref="E5:E6"/>
    <mergeCell ref="F5:F6"/>
    <mergeCell ref="G5:G6"/>
    <mergeCell ref="H5:I5"/>
    <mergeCell ref="J5:J6"/>
    <mergeCell ref="K5:K6"/>
    <mergeCell ref="L5:L6"/>
    <mergeCell ref="G70:G71"/>
    <mergeCell ref="H70:I70"/>
    <mergeCell ref="E31:E32"/>
    <mergeCell ref="F31:F32"/>
    <mergeCell ref="G31:G32"/>
    <mergeCell ref="M70:AA70"/>
    <mergeCell ref="AB70:AB71"/>
    <mergeCell ref="M31:AA31"/>
    <mergeCell ref="AB31:AB32"/>
    <mergeCell ref="E70:E71"/>
  </mergeCells>
  <phoneticPr fontId="2" type="noConversion"/>
  <printOptions horizontalCentered="1" verticalCentered="1"/>
  <pageMargins left="0" right="0" top="0.43307086614173229" bottom="0.70866141732283472" header="0" footer="0"/>
  <pageSetup scale="66" firstPageNumber="55" orientation="landscape" useFirstPageNumber="1" horizontalDpi="300" verticalDpi="300" r:id="rId1"/>
  <headerFooter alignWithMargins="0"/>
  <rowBreaks count="3" manualBreakCount="3">
    <brk id="29" max="28" man="1"/>
    <brk id="68" max="28" man="1"/>
    <brk id="91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A1:AP83"/>
  <sheetViews>
    <sheetView tabSelected="1" showWhiteSpace="0" zoomScaleNormal="100" workbookViewId="0">
      <selection activeCell="L12" sqref="L12"/>
    </sheetView>
  </sheetViews>
  <sheetFormatPr baseColWidth="10" defaultRowHeight="13.5"/>
  <cols>
    <col min="1" max="1" width="6.85546875" style="1" customWidth="1"/>
    <col min="2" max="2" width="9.28515625" style="1" customWidth="1"/>
    <col min="3" max="3" width="7.140625" style="35" customWidth="1"/>
    <col min="4" max="4" width="8.42578125" style="34" customWidth="1"/>
    <col min="5" max="5" width="10.85546875" style="2" customWidth="1"/>
    <col min="6" max="6" width="4.140625" style="2" customWidth="1"/>
    <col min="7" max="7" width="32.7109375" style="31" customWidth="1"/>
    <col min="8" max="8" width="6.28515625" style="2" customWidth="1"/>
    <col min="9" max="9" width="11.7109375" style="2" customWidth="1"/>
    <col min="10" max="10" width="8.85546875" style="1" hidden="1" customWidth="1"/>
    <col min="11" max="11" width="9" style="1" hidden="1" customWidth="1"/>
    <col min="12" max="12" width="5.85546875" style="98" customWidth="1"/>
    <col min="13" max="13" width="6.7109375" style="3" hidden="1" customWidth="1"/>
    <col min="14" max="14" width="6.5703125" style="3" hidden="1" customWidth="1"/>
    <col min="15" max="15" width="7.28515625" style="3" hidden="1" customWidth="1"/>
    <col min="16" max="16" width="5.42578125" style="3" hidden="1" customWidth="1"/>
    <col min="17" max="17" width="10.42578125" style="6" customWidth="1"/>
    <col min="18" max="18" width="6" style="3" customWidth="1"/>
    <col min="19" max="19" width="5.85546875" style="3" customWidth="1"/>
    <col min="20" max="20" width="7.85546875" style="3" customWidth="1"/>
    <col min="21" max="21" width="7.42578125" style="3" customWidth="1"/>
    <col min="22" max="22" width="8.5703125" style="6" hidden="1" customWidth="1"/>
    <col min="23" max="23" width="8.42578125" style="3" customWidth="1"/>
    <col min="24" max="24" width="6.7109375" style="3" customWidth="1"/>
    <col min="25" max="25" width="7.28515625" style="3" customWidth="1"/>
    <col min="26" max="26" width="7.42578125" style="3" customWidth="1"/>
    <col min="27" max="27" width="8.5703125" style="6" hidden="1" customWidth="1"/>
    <col min="28" max="28" width="10.28515625" style="20" customWidth="1"/>
    <col min="29" max="29" width="11.140625" style="5" hidden="1" customWidth="1"/>
    <col min="30" max="30" width="14.5703125" style="1" hidden="1" customWidth="1"/>
    <col min="31" max="36" width="11.42578125" style="1" hidden="1" customWidth="1"/>
    <col min="37" max="37" width="11.42578125" style="1" customWidth="1"/>
    <col min="38" max="42" width="11.42578125" style="1" hidden="1" customWidth="1"/>
    <col min="43" max="43" width="0" style="1" hidden="1" customWidth="1"/>
    <col min="44" max="16384" width="11.42578125" style="1"/>
  </cols>
  <sheetData>
    <row r="1" spans="1:29" ht="25.5" customHeight="1">
      <c r="A1" s="361" t="s">
        <v>20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</row>
    <row r="2" spans="1:29" ht="18.75" customHeight="1">
      <c r="A2" s="360" t="s">
        <v>260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</row>
    <row r="3" spans="1:29" ht="11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</row>
    <row r="4" spans="1:29" s="4" customFormat="1" ht="24" customHeight="1">
      <c r="B4" s="16" t="s">
        <v>58</v>
      </c>
      <c r="C4" s="34"/>
      <c r="D4" s="34"/>
      <c r="E4" s="17"/>
      <c r="F4" s="5"/>
      <c r="G4" s="30"/>
      <c r="H4" s="5"/>
      <c r="I4" s="5"/>
      <c r="L4" s="98"/>
      <c r="M4" s="6"/>
      <c r="N4" s="6"/>
      <c r="O4" s="6"/>
      <c r="P4" s="6"/>
      <c r="Q4" s="6"/>
      <c r="R4" s="3"/>
      <c r="S4" s="3"/>
      <c r="T4" s="3"/>
      <c r="U4" s="3"/>
      <c r="V4" s="6"/>
      <c r="W4" s="3"/>
      <c r="X4" s="3"/>
      <c r="Y4" s="3"/>
      <c r="Z4" s="3"/>
      <c r="AA4" s="6"/>
      <c r="AB4" s="20"/>
      <c r="AC4" s="5"/>
    </row>
    <row r="6" spans="1:29" s="363" customFormat="1" ht="31.5" customHeight="1">
      <c r="A6" s="358" t="s">
        <v>147</v>
      </c>
      <c r="B6" s="358" t="s">
        <v>118</v>
      </c>
      <c r="C6" s="358" t="s">
        <v>119</v>
      </c>
      <c r="D6" s="358" t="s">
        <v>23</v>
      </c>
      <c r="E6" s="344" t="s">
        <v>21</v>
      </c>
      <c r="F6" s="344" t="s">
        <v>22</v>
      </c>
      <c r="G6" s="346" t="s">
        <v>0</v>
      </c>
      <c r="H6" s="348" t="s">
        <v>1</v>
      </c>
      <c r="I6" s="349"/>
      <c r="J6" s="344" t="s">
        <v>2</v>
      </c>
      <c r="K6" s="344" t="s">
        <v>3</v>
      </c>
      <c r="L6" s="353" t="s">
        <v>261</v>
      </c>
      <c r="M6" s="350" t="s">
        <v>214</v>
      </c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2"/>
      <c r="AB6" s="344" t="s">
        <v>208</v>
      </c>
      <c r="AC6" s="38"/>
    </row>
    <row r="7" spans="1:29" s="363" customFormat="1" ht="26.25" customHeight="1">
      <c r="A7" s="359"/>
      <c r="B7" s="359"/>
      <c r="C7" s="359"/>
      <c r="D7" s="359"/>
      <c r="E7" s="345"/>
      <c r="F7" s="345"/>
      <c r="G7" s="347"/>
      <c r="H7" s="364" t="s">
        <v>4</v>
      </c>
      <c r="I7" s="364" t="s">
        <v>5</v>
      </c>
      <c r="J7" s="345"/>
      <c r="K7" s="345"/>
      <c r="L7" s="354"/>
      <c r="M7" s="19" t="s">
        <v>6</v>
      </c>
      <c r="N7" s="19" t="s">
        <v>7</v>
      </c>
      <c r="O7" s="19" t="s">
        <v>8</v>
      </c>
      <c r="P7" s="19" t="s">
        <v>9</v>
      </c>
      <c r="Q7" s="19" t="s">
        <v>239</v>
      </c>
      <c r="R7" s="19" t="s">
        <v>10</v>
      </c>
      <c r="S7" s="19" t="s">
        <v>11</v>
      </c>
      <c r="T7" s="19" t="s">
        <v>12</v>
      </c>
      <c r="U7" s="19" t="s">
        <v>13</v>
      </c>
      <c r="V7" s="19" t="s">
        <v>14</v>
      </c>
      <c r="W7" s="19" t="s">
        <v>15</v>
      </c>
      <c r="X7" s="19" t="s">
        <v>16</v>
      </c>
      <c r="Y7" s="19" t="s">
        <v>17</v>
      </c>
      <c r="Z7" s="19" t="s">
        <v>18</v>
      </c>
      <c r="AA7" s="19" t="s">
        <v>19</v>
      </c>
      <c r="AB7" s="345"/>
      <c r="AC7" s="38"/>
    </row>
    <row r="8" spans="1:29" s="23" customFormat="1" ht="68.25" customHeight="1">
      <c r="A8" s="135">
        <v>201</v>
      </c>
      <c r="B8" s="136" t="s">
        <v>120</v>
      </c>
      <c r="C8" s="137" t="s">
        <v>121</v>
      </c>
      <c r="D8" s="136" t="s">
        <v>124</v>
      </c>
      <c r="E8" s="138" t="s">
        <v>62</v>
      </c>
      <c r="F8" s="138">
        <v>1</v>
      </c>
      <c r="G8" s="137" t="s">
        <v>159</v>
      </c>
      <c r="H8" s="138">
        <v>2306</v>
      </c>
      <c r="I8" s="140" t="s">
        <v>29</v>
      </c>
      <c r="J8" s="178">
        <v>40983</v>
      </c>
      <c r="K8" s="178">
        <v>41258</v>
      </c>
      <c r="L8" s="179">
        <v>20</v>
      </c>
      <c r="M8" s="144">
        <v>0</v>
      </c>
      <c r="N8" s="144">
        <v>0</v>
      </c>
      <c r="O8" s="144">
        <v>0</v>
      </c>
      <c r="P8" s="144">
        <v>0</v>
      </c>
      <c r="Q8" s="262">
        <f t="shared" ref="Q8:Q13" si="0">SUM(M8:P8)</f>
        <v>0</v>
      </c>
      <c r="R8" s="144">
        <v>5</v>
      </c>
      <c r="S8" s="144">
        <v>1</v>
      </c>
      <c r="T8" s="144">
        <v>0</v>
      </c>
      <c r="U8" s="144">
        <v>0</v>
      </c>
      <c r="V8" s="262">
        <f t="shared" ref="V8:V13" si="1">SUM(R8:U8)</f>
        <v>6</v>
      </c>
      <c r="W8" s="144">
        <v>10</v>
      </c>
      <c r="X8" s="144">
        <v>0</v>
      </c>
      <c r="Y8" s="144">
        <v>0</v>
      </c>
      <c r="Z8" s="144">
        <v>4</v>
      </c>
      <c r="AA8" s="262">
        <f t="shared" ref="AA8:AA13" si="2">SUM(W8:Z8)</f>
        <v>14</v>
      </c>
      <c r="AB8" s="135">
        <f>Q8+V8+AA8</f>
        <v>20</v>
      </c>
      <c r="AC8" s="39" t="s">
        <v>152</v>
      </c>
    </row>
    <row r="9" spans="1:29" s="23" customFormat="1" ht="70.5" hidden="1" customHeight="1">
      <c r="A9" s="147">
        <v>201</v>
      </c>
      <c r="B9" s="148" t="s">
        <v>120</v>
      </c>
      <c r="C9" s="149" t="s">
        <v>121</v>
      </c>
      <c r="D9" s="148" t="s">
        <v>124</v>
      </c>
      <c r="E9" s="150" t="s">
        <v>62</v>
      </c>
      <c r="F9" s="150">
        <v>1</v>
      </c>
      <c r="G9" s="149" t="s">
        <v>159</v>
      </c>
      <c r="H9" s="150">
        <v>2306</v>
      </c>
      <c r="I9" s="152" t="s">
        <v>29</v>
      </c>
      <c r="J9" s="153">
        <v>40983</v>
      </c>
      <c r="K9" s="153">
        <v>41258</v>
      </c>
      <c r="L9" s="183">
        <f>+Q9+V9+AA9</f>
        <v>20</v>
      </c>
      <c r="M9" s="156">
        <v>0</v>
      </c>
      <c r="N9" s="156">
        <v>0</v>
      </c>
      <c r="O9" s="156">
        <v>2</v>
      </c>
      <c r="P9" s="156">
        <v>2</v>
      </c>
      <c r="Q9" s="263">
        <f t="shared" si="0"/>
        <v>4</v>
      </c>
      <c r="R9" s="144">
        <v>2</v>
      </c>
      <c r="S9" s="156">
        <v>2</v>
      </c>
      <c r="T9" s="156">
        <v>2</v>
      </c>
      <c r="U9" s="156">
        <v>2</v>
      </c>
      <c r="V9" s="263">
        <f t="shared" si="1"/>
        <v>8</v>
      </c>
      <c r="W9" s="156">
        <v>2</v>
      </c>
      <c r="X9" s="156">
        <v>2</v>
      </c>
      <c r="Y9" s="156">
        <v>2</v>
      </c>
      <c r="Z9" s="156">
        <v>2</v>
      </c>
      <c r="AA9" s="263">
        <f t="shared" si="2"/>
        <v>8</v>
      </c>
      <c r="AB9" s="147">
        <f>Q9+V9+AA9</f>
        <v>20</v>
      </c>
      <c r="AC9" s="39" t="s">
        <v>152</v>
      </c>
    </row>
    <row r="10" spans="1:29" s="23" customFormat="1" ht="42.75" customHeight="1">
      <c r="A10" s="135">
        <v>201</v>
      </c>
      <c r="B10" s="136" t="s">
        <v>120</v>
      </c>
      <c r="C10" s="137" t="s">
        <v>121</v>
      </c>
      <c r="D10" s="136" t="s">
        <v>124</v>
      </c>
      <c r="E10" s="138" t="s">
        <v>62</v>
      </c>
      <c r="F10" s="138">
        <v>2</v>
      </c>
      <c r="G10" s="137" t="s">
        <v>130</v>
      </c>
      <c r="H10" s="138">
        <v>2312</v>
      </c>
      <c r="I10" s="138" t="s">
        <v>126</v>
      </c>
      <c r="J10" s="178">
        <v>41244</v>
      </c>
      <c r="K10" s="178">
        <v>41263</v>
      </c>
      <c r="L10" s="179">
        <v>1</v>
      </c>
      <c r="M10" s="144">
        <v>0</v>
      </c>
      <c r="N10" s="144">
        <v>0</v>
      </c>
      <c r="O10" s="144">
        <v>0</v>
      </c>
      <c r="P10" s="144">
        <v>0</v>
      </c>
      <c r="Q10" s="262">
        <f t="shared" si="0"/>
        <v>0</v>
      </c>
      <c r="R10" s="144">
        <v>0</v>
      </c>
      <c r="S10" s="144">
        <v>0</v>
      </c>
      <c r="T10" s="144">
        <v>0</v>
      </c>
      <c r="U10" s="144">
        <v>0</v>
      </c>
      <c r="V10" s="262">
        <f t="shared" si="1"/>
        <v>0</v>
      </c>
      <c r="W10" s="144">
        <v>0</v>
      </c>
      <c r="X10" s="144">
        <v>0</v>
      </c>
      <c r="Y10" s="144">
        <v>0</v>
      </c>
      <c r="Z10" s="144">
        <v>1</v>
      </c>
      <c r="AA10" s="262">
        <f t="shared" si="2"/>
        <v>1</v>
      </c>
      <c r="AB10" s="135">
        <f>Q10+V10+AA10</f>
        <v>1</v>
      </c>
      <c r="AC10" s="39" t="s">
        <v>152</v>
      </c>
    </row>
    <row r="11" spans="1:29" s="23" customFormat="1" ht="42.75" hidden="1" customHeight="1">
      <c r="A11" s="147">
        <v>201</v>
      </c>
      <c r="B11" s="148" t="s">
        <v>120</v>
      </c>
      <c r="C11" s="149" t="s">
        <v>121</v>
      </c>
      <c r="D11" s="148" t="s">
        <v>124</v>
      </c>
      <c r="E11" s="150" t="s">
        <v>62</v>
      </c>
      <c r="F11" s="150">
        <v>2</v>
      </c>
      <c r="G11" s="149" t="s">
        <v>130</v>
      </c>
      <c r="H11" s="150">
        <v>2312</v>
      </c>
      <c r="I11" s="150" t="s">
        <v>126</v>
      </c>
      <c r="J11" s="153">
        <v>41244</v>
      </c>
      <c r="K11" s="153">
        <v>41263</v>
      </c>
      <c r="L11" s="183">
        <f>+Q11+V11+AA11</f>
        <v>1</v>
      </c>
      <c r="M11" s="156">
        <v>0</v>
      </c>
      <c r="N11" s="156">
        <v>0</v>
      </c>
      <c r="O11" s="156">
        <v>0</v>
      </c>
      <c r="P11" s="156">
        <v>0</v>
      </c>
      <c r="Q11" s="263">
        <f t="shared" si="0"/>
        <v>0</v>
      </c>
      <c r="R11" s="156">
        <v>0</v>
      </c>
      <c r="S11" s="156">
        <v>0</v>
      </c>
      <c r="T11" s="156">
        <v>0</v>
      </c>
      <c r="U11" s="156">
        <v>0</v>
      </c>
      <c r="V11" s="263">
        <f t="shared" si="1"/>
        <v>0</v>
      </c>
      <c r="W11" s="156">
        <v>0</v>
      </c>
      <c r="X11" s="156">
        <v>0</v>
      </c>
      <c r="Y11" s="156">
        <v>0</v>
      </c>
      <c r="Z11" s="156">
        <v>1</v>
      </c>
      <c r="AA11" s="263">
        <f t="shared" si="2"/>
        <v>1</v>
      </c>
      <c r="AB11" s="147">
        <f>Q11+V11+AA11</f>
        <v>1</v>
      </c>
      <c r="AC11" s="39" t="s">
        <v>152</v>
      </c>
    </row>
    <row r="12" spans="1:29" s="31" customFormat="1" ht="64.5" customHeight="1">
      <c r="A12" s="135">
        <v>202</v>
      </c>
      <c r="B12" s="136" t="s">
        <v>120</v>
      </c>
      <c r="C12" s="137" t="s">
        <v>121</v>
      </c>
      <c r="D12" s="136" t="s">
        <v>124</v>
      </c>
      <c r="E12" s="138" t="s">
        <v>64</v>
      </c>
      <c r="F12" s="138">
        <v>3</v>
      </c>
      <c r="G12" s="162" t="s">
        <v>88</v>
      </c>
      <c r="H12" s="163">
        <v>2303</v>
      </c>
      <c r="I12" s="163" t="s">
        <v>33</v>
      </c>
      <c r="J12" s="142">
        <v>40969</v>
      </c>
      <c r="K12" s="142">
        <v>41274</v>
      </c>
      <c r="L12" s="143">
        <v>10</v>
      </c>
      <c r="M12" s="164">
        <v>0</v>
      </c>
      <c r="N12" s="164">
        <v>0</v>
      </c>
      <c r="O12" s="164">
        <v>2</v>
      </c>
      <c r="P12" s="164">
        <v>0</v>
      </c>
      <c r="Q12" s="262">
        <f t="shared" si="0"/>
        <v>2</v>
      </c>
      <c r="R12" s="164">
        <v>1</v>
      </c>
      <c r="S12" s="164">
        <v>1</v>
      </c>
      <c r="T12" s="164">
        <v>1</v>
      </c>
      <c r="U12" s="164">
        <v>2</v>
      </c>
      <c r="V12" s="262">
        <f t="shared" si="1"/>
        <v>5</v>
      </c>
      <c r="W12" s="164">
        <v>3</v>
      </c>
      <c r="X12" s="164">
        <v>0</v>
      </c>
      <c r="Y12" s="164">
        <v>0</v>
      </c>
      <c r="Z12" s="164">
        <v>0</v>
      </c>
      <c r="AA12" s="262">
        <f t="shared" si="2"/>
        <v>3</v>
      </c>
      <c r="AB12" s="143">
        <f>+Q12+V12+AA12</f>
        <v>10</v>
      </c>
      <c r="AC12" s="39" t="s">
        <v>61</v>
      </c>
    </row>
    <row r="13" spans="1:29" s="31" customFormat="1" ht="64.5" hidden="1" customHeight="1">
      <c r="A13" s="74">
        <v>202</v>
      </c>
      <c r="B13" s="75" t="s">
        <v>120</v>
      </c>
      <c r="C13" s="76" t="s">
        <v>121</v>
      </c>
      <c r="D13" s="75" t="s">
        <v>124</v>
      </c>
      <c r="E13" s="77" t="s">
        <v>64</v>
      </c>
      <c r="F13" s="77">
        <v>3</v>
      </c>
      <c r="G13" s="82" t="s">
        <v>88</v>
      </c>
      <c r="H13" s="83">
        <v>2303</v>
      </c>
      <c r="I13" s="83" t="s">
        <v>33</v>
      </c>
      <c r="J13" s="84">
        <v>40969</v>
      </c>
      <c r="K13" s="84">
        <v>41274</v>
      </c>
      <c r="L13" s="86">
        <f>+Q13+V13+AA13</f>
        <v>10</v>
      </c>
      <c r="M13" s="85">
        <v>0</v>
      </c>
      <c r="N13" s="85">
        <v>0</v>
      </c>
      <c r="O13" s="85">
        <v>2</v>
      </c>
      <c r="P13" s="85">
        <v>1</v>
      </c>
      <c r="Q13" s="81">
        <f t="shared" si="0"/>
        <v>3</v>
      </c>
      <c r="R13" s="85">
        <v>0</v>
      </c>
      <c r="S13" s="85">
        <v>0</v>
      </c>
      <c r="T13" s="85">
        <v>2</v>
      </c>
      <c r="U13" s="85">
        <v>2</v>
      </c>
      <c r="V13" s="81">
        <f t="shared" si="1"/>
        <v>4</v>
      </c>
      <c r="W13" s="85">
        <v>0</v>
      </c>
      <c r="X13" s="85">
        <v>0</v>
      </c>
      <c r="Y13" s="85">
        <v>1</v>
      </c>
      <c r="Z13" s="85">
        <v>2</v>
      </c>
      <c r="AA13" s="81">
        <f t="shared" si="2"/>
        <v>3</v>
      </c>
      <c r="AB13" s="74">
        <f>Q13+V13+AA13</f>
        <v>10</v>
      </c>
      <c r="AC13" s="39" t="s">
        <v>61</v>
      </c>
    </row>
    <row r="14" spans="1:29" s="31" customFormat="1" ht="30.75" customHeight="1">
      <c r="A14" s="48"/>
      <c r="B14" s="68"/>
      <c r="C14" s="69"/>
      <c r="D14" s="68"/>
      <c r="E14" s="25"/>
      <c r="F14" s="25"/>
      <c r="G14" s="71"/>
      <c r="H14" s="44"/>
      <c r="I14" s="44"/>
      <c r="J14" s="72"/>
      <c r="K14" s="72"/>
      <c r="L14" s="73"/>
      <c r="M14" s="40"/>
      <c r="N14" s="40"/>
      <c r="O14" s="40"/>
      <c r="P14" s="40"/>
      <c r="Q14" s="73"/>
      <c r="R14" s="40"/>
      <c r="S14" s="40"/>
      <c r="T14" s="40"/>
      <c r="U14" s="40"/>
      <c r="V14" s="73"/>
      <c r="W14" s="40"/>
      <c r="X14" s="40"/>
      <c r="Y14" s="40"/>
      <c r="Z14" s="40"/>
      <c r="AA14" s="73"/>
      <c r="AB14" s="73"/>
      <c r="AC14" s="39"/>
    </row>
    <row r="15" spans="1:29">
      <c r="G15" s="29"/>
      <c r="H15" s="25"/>
      <c r="I15" s="25"/>
      <c r="J15" s="26"/>
      <c r="K15" s="26"/>
      <c r="L15" s="45"/>
      <c r="M15" s="27"/>
      <c r="N15" s="27"/>
      <c r="O15" s="27"/>
      <c r="P15" s="27"/>
      <c r="Q15" s="28"/>
      <c r="R15" s="40"/>
      <c r="S15" s="40"/>
      <c r="T15" s="40"/>
      <c r="U15" s="40"/>
      <c r="V15" s="28"/>
      <c r="W15" s="27"/>
      <c r="X15" s="27"/>
      <c r="Y15" s="27"/>
      <c r="Z15" s="27"/>
      <c r="AA15" s="28"/>
      <c r="AB15" s="28"/>
    </row>
    <row r="16" spans="1:29" s="4" customFormat="1" ht="18">
      <c r="B16" s="16" t="s">
        <v>25</v>
      </c>
      <c r="C16" s="34"/>
      <c r="D16" s="34"/>
      <c r="E16" s="17"/>
      <c r="F16" s="5"/>
      <c r="G16" s="30"/>
      <c r="H16" s="5"/>
      <c r="I16" s="5"/>
      <c r="L16" s="98"/>
      <c r="M16" s="6"/>
      <c r="N16" s="6"/>
      <c r="O16" s="6"/>
      <c r="P16" s="6"/>
      <c r="Q16" s="6"/>
      <c r="R16" s="3"/>
      <c r="S16" s="3"/>
      <c r="T16" s="3"/>
      <c r="U16" s="3"/>
      <c r="V16" s="6"/>
      <c r="W16" s="3"/>
      <c r="X16" s="3"/>
      <c r="Y16" s="3"/>
      <c r="Z16" s="3"/>
      <c r="AA16" s="6"/>
      <c r="AB16" s="20"/>
      <c r="AC16" s="5"/>
    </row>
    <row r="17" spans="1:29" s="4" customFormat="1">
      <c r="C17" s="34"/>
      <c r="D17" s="34"/>
      <c r="E17" s="5"/>
      <c r="F17" s="5"/>
      <c r="G17" s="30"/>
      <c r="H17" s="5"/>
      <c r="I17" s="5"/>
      <c r="L17" s="98"/>
      <c r="M17" s="6"/>
      <c r="N17" s="6"/>
      <c r="O17" s="6"/>
      <c r="P17" s="6"/>
      <c r="Q17" s="6"/>
      <c r="R17" s="3"/>
      <c r="S17" s="3"/>
      <c r="T17" s="3"/>
      <c r="U17" s="3"/>
      <c r="V17" s="6"/>
      <c r="W17" s="3"/>
      <c r="X17" s="3"/>
      <c r="Y17" s="3"/>
      <c r="Z17" s="3"/>
      <c r="AA17" s="6"/>
      <c r="AB17" s="20"/>
      <c r="AC17" s="5"/>
    </row>
    <row r="18" spans="1:29" s="363" customFormat="1" ht="29.25" customHeight="1">
      <c r="A18" s="358" t="s">
        <v>147</v>
      </c>
      <c r="B18" s="358" t="s">
        <v>118</v>
      </c>
      <c r="C18" s="358" t="s">
        <v>119</v>
      </c>
      <c r="D18" s="358" t="s">
        <v>23</v>
      </c>
      <c r="E18" s="344" t="s">
        <v>21</v>
      </c>
      <c r="F18" s="344" t="s">
        <v>22</v>
      </c>
      <c r="G18" s="346" t="s">
        <v>0</v>
      </c>
      <c r="H18" s="348" t="s">
        <v>1</v>
      </c>
      <c r="I18" s="349"/>
      <c r="J18" s="344" t="s">
        <v>2</v>
      </c>
      <c r="K18" s="344" t="s">
        <v>3</v>
      </c>
      <c r="L18" s="353" t="s">
        <v>207</v>
      </c>
      <c r="M18" s="350" t="s">
        <v>214</v>
      </c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2"/>
      <c r="AB18" s="344" t="s">
        <v>208</v>
      </c>
      <c r="AC18" s="38"/>
    </row>
    <row r="19" spans="1:29" s="363" customFormat="1" ht="30.75" customHeight="1">
      <c r="A19" s="359"/>
      <c r="B19" s="359"/>
      <c r="C19" s="359"/>
      <c r="D19" s="359"/>
      <c r="E19" s="345"/>
      <c r="F19" s="345"/>
      <c r="G19" s="347"/>
      <c r="H19" s="364" t="s">
        <v>4</v>
      </c>
      <c r="I19" s="364" t="s">
        <v>5</v>
      </c>
      <c r="J19" s="345"/>
      <c r="K19" s="345"/>
      <c r="L19" s="354"/>
      <c r="M19" s="19" t="s">
        <v>6</v>
      </c>
      <c r="N19" s="19" t="s">
        <v>7</v>
      </c>
      <c r="O19" s="19" t="s">
        <v>8</v>
      </c>
      <c r="P19" s="19" t="s">
        <v>9</v>
      </c>
      <c r="Q19" s="19" t="s">
        <v>239</v>
      </c>
      <c r="R19" s="19" t="s">
        <v>10</v>
      </c>
      <c r="S19" s="19" t="s">
        <v>11</v>
      </c>
      <c r="T19" s="19" t="s">
        <v>12</v>
      </c>
      <c r="U19" s="19" t="s">
        <v>13</v>
      </c>
      <c r="V19" s="19" t="s">
        <v>14</v>
      </c>
      <c r="W19" s="19" t="s">
        <v>15</v>
      </c>
      <c r="X19" s="19" t="s">
        <v>16</v>
      </c>
      <c r="Y19" s="19" t="s">
        <v>17</v>
      </c>
      <c r="Z19" s="19" t="s">
        <v>18</v>
      </c>
      <c r="AA19" s="19" t="s">
        <v>19</v>
      </c>
      <c r="AB19" s="345"/>
      <c r="AC19" s="38"/>
    </row>
    <row r="20" spans="1:29" s="23" customFormat="1" ht="48" customHeight="1">
      <c r="A20" s="135">
        <v>204</v>
      </c>
      <c r="B20" s="136" t="s">
        <v>125</v>
      </c>
      <c r="C20" s="137" t="s">
        <v>121</v>
      </c>
      <c r="D20" s="136" t="s">
        <v>124</v>
      </c>
      <c r="E20" s="138" t="s">
        <v>74</v>
      </c>
      <c r="F20" s="264">
        <v>4</v>
      </c>
      <c r="G20" s="191" t="s">
        <v>153</v>
      </c>
      <c r="H20" s="193">
        <v>2314</v>
      </c>
      <c r="I20" s="193" t="s">
        <v>90</v>
      </c>
      <c r="J20" s="194">
        <v>41122</v>
      </c>
      <c r="K20" s="194">
        <v>41212</v>
      </c>
      <c r="L20" s="195">
        <v>0</v>
      </c>
      <c r="M20" s="204">
        <v>0</v>
      </c>
      <c r="N20" s="204">
        <v>0</v>
      </c>
      <c r="O20" s="204">
        <v>0</v>
      </c>
      <c r="P20" s="204">
        <v>0</v>
      </c>
      <c r="Q20" s="208">
        <f>SUM(M20:P20)</f>
        <v>0</v>
      </c>
      <c r="R20" s="204">
        <v>0</v>
      </c>
      <c r="S20" s="204">
        <v>0</v>
      </c>
      <c r="T20" s="204">
        <v>0</v>
      </c>
      <c r="U20" s="204">
        <v>0</v>
      </c>
      <c r="V20" s="208">
        <f>SUM(R20:U20)</f>
        <v>0</v>
      </c>
      <c r="W20" s="204">
        <v>0</v>
      </c>
      <c r="X20" s="204">
        <v>0</v>
      </c>
      <c r="Y20" s="204">
        <v>0</v>
      </c>
      <c r="Z20" s="204">
        <v>0</v>
      </c>
      <c r="AA20" s="208">
        <f>SUM(W20:Z20)</f>
        <v>0</v>
      </c>
      <c r="AB20" s="208">
        <f>Q20+V20+AA20</f>
        <v>0</v>
      </c>
      <c r="AC20" s="39" t="s">
        <v>68</v>
      </c>
    </row>
    <row r="21" spans="1:29" s="23" customFormat="1" ht="48" hidden="1" customHeight="1">
      <c r="A21" s="74">
        <v>204</v>
      </c>
      <c r="B21" s="75" t="s">
        <v>125</v>
      </c>
      <c r="C21" s="76" t="s">
        <v>121</v>
      </c>
      <c r="D21" s="75" t="s">
        <v>124</v>
      </c>
      <c r="E21" s="77" t="s">
        <v>74</v>
      </c>
      <c r="F21" s="92">
        <v>4</v>
      </c>
      <c r="G21" s="93" t="s">
        <v>153</v>
      </c>
      <c r="H21" s="94">
        <v>2314</v>
      </c>
      <c r="I21" s="94" t="s">
        <v>90</v>
      </c>
      <c r="J21" s="95">
        <v>41122</v>
      </c>
      <c r="K21" s="95">
        <v>41212</v>
      </c>
      <c r="L21" s="101">
        <f>+Q21+V21+AA21</f>
        <v>9300</v>
      </c>
      <c r="M21" s="96">
        <v>0</v>
      </c>
      <c r="N21" s="96">
        <v>0</v>
      </c>
      <c r="O21" s="96">
        <v>0</v>
      </c>
      <c r="P21" s="96">
        <v>0</v>
      </c>
      <c r="Q21" s="97">
        <f>SUM(M21:P21)</f>
        <v>0</v>
      </c>
      <c r="R21" s="96">
        <v>0</v>
      </c>
      <c r="S21" s="96">
        <v>0</v>
      </c>
      <c r="T21" s="96">
        <v>0</v>
      </c>
      <c r="U21" s="96">
        <v>3000</v>
      </c>
      <c r="V21" s="97">
        <f>SUM(R21:U21)</f>
        <v>3000</v>
      </c>
      <c r="W21" s="96">
        <v>3000</v>
      </c>
      <c r="X21" s="96">
        <v>3300</v>
      </c>
      <c r="Y21" s="96">
        <v>0</v>
      </c>
      <c r="Z21" s="96">
        <v>0</v>
      </c>
      <c r="AA21" s="97">
        <f>SUM(W21:Z21)</f>
        <v>6300</v>
      </c>
      <c r="AB21" s="97">
        <f>Q21+V21+AA21</f>
        <v>9300</v>
      </c>
      <c r="AC21" s="39" t="s">
        <v>68</v>
      </c>
    </row>
    <row r="22" spans="1:29" ht="12.75">
      <c r="B22" s="7"/>
      <c r="C22" s="36"/>
      <c r="D22" s="36"/>
      <c r="E22" s="8"/>
      <c r="F22" s="8"/>
      <c r="G22" s="32"/>
      <c r="H22" s="9"/>
      <c r="I22" s="9"/>
      <c r="J22" s="10"/>
      <c r="K22" s="10"/>
      <c r="L22" s="11"/>
      <c r="AB22" s="24"/>
    </row>
    <row r="23" spans="1:29" ht="23.25" customHeight="1">
      <c r="B23" s="7"/>
      <c r="C23" s="36"/>
      <c r="D23" s="36"/>
      <c r="E23" s="8"/>
      <c r="F23" s="8"/>
      <c r="G23" s="32"/>
      <c r="H23" s="9"/>
      <c r="I23" s="9"/>
      <c r="J23" s="10"/>
      <c r="K23" s="10"/>
      <c r="L23" s="11"/>
      <c r="AB23" s="24"/>
    </row>
    <row r="24" spans="1:29" ht="18">
      <c r="B24" s="16" t="s">
        <v>26</v>
      </c>
      <c r="C24" s="34"/>
      <c r="E24" s="5"/>
      <c r="F24" s="5"/>
      <c r="G24" s="30"/>
      <c r="H24" s="5"/>
      <c r="I24" s="5"/>
      <c r="J24" s="4"/>
      <c r="K24" s="4"/>
      <c r="M24" s="6"/>
      <c r="N24" s="6"/>
      <c r="O24" s="6"/>
      <c r="P24" s="6"/>
    </row>
    <row r="25" spans="1:29">
      <c r="B25" s="4"/>
      <c r="C25" s="34"/>
      <c r="E25" s="5"/>
      <c r="F25" s="5"/>
      <c r="G25" s="30"/>
      <c r="H25" s="5"/>
      <c r="I25" s="5"/>
      <c r="J25" s="4"/>
      <c r="K25" s="4"/>
      <c r="M25" s="6"/>
      <c r="N25" s="6"/>
      <c r="O25" s="6"/>
      <c r="P25" s="6"/>
    </row>
    <row r="26" spans="1:29" s="362" customFormat="1" ht="31.5" customHeight="1">
      <c r="A26" s="358" t="s">
        <v>147</v>
      </c>
      <c r="B26" s="358" t="s">
        <v>118</v>
      </c>
      <c r="C26" s="358" t="s">
        <v>119</v>
      </c>
      <c r="D26" s="358" t="s">
        <v>23</v>
      </c>
      <c r="E26" s="344" t="s">
        <v>21</v>
      </c>
      <c r="F26" s="344" t="s">
        <v>22</v>
      </c>
      <c r="G26" s="346" t="s">
        <v>0</v>
      </c>
      <c r="H26" s="348" t="s">
        <v>1</v>
      </c>
      <c r="I26" s="349"/>
      <c r="J26" s="344" t="s">
        <v>2</v>
      </c>
      <c r="K26" s="344" t="s">
        <v>3</v>
      </c>
      <c r="L26" s="353" t="s">
        <v>261</v>
      </c>
      <c r="M26" s="350" t="s">
        <v>214</v>
      </c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2"/>
      <c r="AB26" s="344" t="s">
        <v>208</v>
      </c>
      <c r="AC26" s="22"/>
    </row>
    <row r="27" spans="1:29" s="362" customFormat="1" ht="25.5" customHeight="1">
      <c r="A27" s="359"/>
      <c r="B27" s="359"/>
      <c r="C27" s="359"/>
      <c r="D27" s="359"/>
      <c r="E27" s="345"/>
      <c r="F27" s="345"/>
      <c r="G27" s="347"/>
      <c r="H27" s="364" t="s">
        <v>4</v>
      </c>
      <c r="I27" s="364" t="s">
        <v>5</v>
      </c>
      <c r="J27" s="345"/>
      <c r="K27" s="345"/>
      <c r="L27" s="354"/>
      <c r="M27" s="19" t="s">
        <v>6</v>
      </c>
      <c r="N27" s="19" t="s">
        <v>7</v>
      </c>
      <c r="O27" s="19" t="s">
        <v>8</v>
      </c>
      <c r="P27" s="19" t="s">
        <v>9</v>
      </c>
      <c r="Q27" s="19" t="s">
        <v>239</v>
      </c>
      <c r="R27" s="19" t="s">
        <v>10</v>
      </c>
      <c r="S27" s="19" t="s">
        <v>11</v>
      </c>
      <c r="T27" s="19" t="s">
        <v>12</v>
      </c>
      <c r="U27" s="19" t="s">
        <v>13</v>
      </c>
      <c r="V27" s="19" t="s">
        <v>14</v>
      </c>
      <c r="W27" s="19" t="s">
        <v>15</v>
      </c>
      <c r="X27" s="19" t="s">
        <v>16</v>
      </c>
      <c r="Y27" s="19" t="s">
        <v>17</v>
      </c>
      <c r="Z27" s="19" t="s">
        <v>18</v>
      </c>
      <c r="AA27" s="19" t="s">
        <v>19</v>
      </c>
      <c r="AB27" s="345"/>
      <c r="AC27" s="22"/>
    </row>
    <row r="28" spans="1:29" s="23" customFormat="1" ht="23.25" customHeight="1">
      <c r="A28" s="135">
        <v>205</v>
      </c>
      <c r="B28" s="136" t="s">
        <v>120</v>
      </c>
      <c r="C28" s="137" t="s">
        <v>121</v>
      </c>
      <c r="D28" s="136" t="s">
        <v>124</v>
      </c>
      <c r="E28" s="138" t="s">
        <v>65</v>
      </c>
      <c r="F28" s="138">
        <v>5</v>
      </c>
      <c r="G28" s="265" t="s">
        <v>89</v>
      </c>
      <c r="H28" s="140">
        <v>1304</v>
      </c>
      <c r="I28" s="140" t="s">
        <v>28</v>
      </c>
      <c r="J28" s="266">
        <v>41000</v>
      </c>
      <c r="K28" s="266">
        <v>41061</v>
      </c>
      <c r="L28" s="267">
        <v>0</v>
      </c>
      <c r="M28" s="214">
        <v>0</v>
      </c>
      <c r="N28" s="214">
        <v>0</v>
      </c>
      <c r="O28" s="214">
        <v>0</v>
      </c>
      <c r="P28" s="214">
        <v>0</v>
      </c>
      <c r="Q28" s="234">
        <f>SUM(M28:P28)</f>
        <v>0</v>
      </c>
      <c r="R28" s="215">
        <v>0</v>
      </c>
      <c r="S28" s="215">
        <v>0</v>
      </c>
      <c r="T28" s="215">
        <v>0</v>
      </c>
      <c r="U28" s="215">
        <v>0</v>
      </c>
      <c r="V28" s="234">
        <f>SUM(R28:U28)</f>
        <v>0</v>
      </c>
      <c r="W28" s="214">
        <v>0</v>
      </c>
      <c r="X28" s="214">
        <v>0</v>
      </c>
      <c r="Y28" s="214">
        <v>0</v>
      </c>
      <c r="Z28" s="214">
        <v>0</v>
      </c>
      <c r="AA28" s="234">
        <f>SUM(W28:Z28)</f>
        <v>0</v>
      </c>
      <c r="AB28" s="234">
        <f>+Q28+V28+AA28</f>
        <v>0</v>
      </c>
      <c r="AC28" s="39" t="s">
        <v>91</v>
      </c>
    </row>
    <row r="29" spans="1:29" s="23" customFormat="1" ht="23.25" hidden="1" customHeight="1">
      <c r="A29" s="147">
        <v>205</v>
      </c>
      <c r="B29" s="148" t="s">
        <v>120</v>
      </c>
      <c r="C29" s="149" t="s">
        <v>121</v>
      </c>
      <c r="D29" s="148" t="s">
        <v>124</v>
      </c>
      <c r="E29" s="150" t="s">
        <v>65</v>
      </c>
      <c r="F29" s="150">
        <v>5</v>
      </c>
      <c r="G29" s="268" t="s">
        <v>89</v>
      </c>
      <c r="H29" s="152">
        <v>1304</v>
      </c>
      <c r="I29" s="152" t="s">
        <v>28</v>
      </c>
      <c r="J29" s="269">
        <v>41000</v>
      </c>
      <c r="K29" s="269">
        <v>41061</v>
      </c>
      <c r="L29" s="270">
        <f>+Q29++V29+AA29</f>
        <v>638</v>
      </c>
      <c r="M29" s="217">
        <v>0</v>
      </c>
      <c r="N29" s="217">
        <v>0</v>
      </c>
      <c r="O29" s="217">
        <v>0</v>
      </c>
      <c r="P29" s="217">
        <v>319</v>
      </c>
      <c r="Q29" s="235">
        <f>SUM(M29:P29)</f>
        <v>319</v>
      </c>
      <c r="R29" s="218">
        <v>0</v>
      </c>
      <c r="S29" s="218">
        <v>319</v>
      </c>
      <c r="T29" s="218">
        <v>0</v>
      </c>
      <c r="U29" s="218">
        <v>0</v>
      </c>
      <c r="V29" s="235">
        <f>SUM(R29:U29)</f>
        <v>319</v>
      </c>
      <c r="W29" s="217">
        <v>0</v>
      </c>
      <c r="X29" s="217">
        <v>0</v>
      </c>
      <c r="Y29" s="217">
        <v>0</v>
      </c>
      <c r="Z29" s="217">
        <v>0</v>
      </c>
      <c r="AA29" s="235">
        <f>SUM(W29:Z29)</f>
        <v>0</v>
      </c>
      <c r="AB29" s="235">
        <f>+Q29+V29+AA29</f>
        <v>638</v>
      </c>
      <c r="AC29" s="39" t="s">
        <v>91</v>
      </c>
    </row>
    <row r="30" spans="1:29" s="23" customFormat="1" ht="42.75" customHeight="1">
      <c r="A30" s="135">
        <v>205</v>
      </c>
      <c r="B30" s="136" t="s">
        <v>120</v>
      </c>
      <c r="C30" s="137" t="s">
        <v>121</v>
      </c>
      <c r="D30" s="136" t="s">
        <v>124</v>
      </c>
      <c r="E30" s="138" t="s">
        <v>65</v>
      </c>
      <c r="F30" s="138">
        <v>6</v>
      </c>
      <c r="G30" s="137" t="s">
        <v>154</v>
      </c>
      <c r="H30" s="138">
        <v>2202</v>
      </c>
      <c r="I30" s="138" t="s">
        <v>27</v>
      </c>
      <c r="J30" s="178">
        <v>40969</v>
      </c>
      <c r="K30" s="178">
        <v>41274</v>
      </c>
      <c r="L30" s="179">
        <v>50</v>
      </c>
      <c r="M30" s="246">
        <v>0</v>
      </c>
      <c r="N30" s="246">
        <v>0</v>
      </c>
      <c r="O30" s="246">
        <v>17</v>
      </c>
      <c r="P30" s="246">
        <v>0</v>
      </c>
      <c r="Q30" s="179">
        <f>SUM(M30:P30)</f>
        <v>17</v>
      </c>
      <c r="R30" s="246">
        <v>15</v>
      </c>
      <c r="S30" s="246">
        <v>0</v>
      </c>
      <c r="T30" s="246">
        <v>0</v>
      </c>
      <c r="U30" s="246">
        <v>0</v>
      </c>
      <c r="V30" s="179">
        <f>SUM(R30:U30)</f>
        <v>15</v>
      </c>
      <c r="W30" s="246">
        <v>0</v>
      </c>
      <c r="X30" s="246">
        <v>0</v>
      </c>
      <c r="Y30" s="246">
        <v>0</v>
      </c>
      <c r="Z30" s="246">
        <v>18</v>
      </c>
      <c r="AA30" s="179">
        <f>SUM(W30:Z30)</f>
        <v>18</v>
      </c>
      <c r="AB30" s="179">
        <f>+Q30+V30+AA30</f>
        <v>50</v>
      </c>
      <c r="AC30" s="39" t="s">
        <v>49</v>
      </c>
    </row>
    <row r="31" spans="1:29" s="23" customFormat="1" ht="42" hidden="1" customHeight="1">
      <c r="A31" s="147">
        <v>205</v>
      </c>
      <c r="B31" s="148" t="s">
        <v>120</v>
      </c>
      <c r="C31" s="149" t="s">
        <v>121</v>
      </c>
      <c r="D31" s="148" t="s">
        <v>124</v>
      </c>
      <c r="E31" s="150" t="s">
        <v>65</v>
      </c>
      <c r="F31" s="150">
        <v>6</v>
      </c>
      <c r="G31" s="149" t="s">
        <v>154</v>
      </c>
      <c r="H31" s="150">
        <v>2202</v>
      </c>
      <c r="I31" s="150" t="s">
        <v>27</v>
      </c>
      <c r="J31" s="153">
        <v>40969</v>
      </c>
      <c r="K31" s="153">
        <v>41274</v>
      </c>
      <c r="L31" s="270">
        <f>+Q31++V31+AA31</f>
        <v>200</v>
      </c>
      <c r="M31" s="247">
        <v>0</v>
      </c>
      <c r="N31" s="247">
        <v>0</v>
      </c>
      <c r="O31" s="247">
        <v>20</v>
      </c>
      <c r="P31" s="247">
        <v>20</v>
      </c>
      <c r="Q31" s="183">
        <f>SUM(M31:P31)</f>
        <v>40</v>
      </c>
      <c r="R31" s="247">
        <v>20</v>
      </c>
      <c r="S31" s="247">
        <v>20</v>
      </c>
      <c r="T31" s="247">
        <v>20</v>
      </c>
      <c r="U31" s="247">
        <v>20</v>
      </c>
      <c r="V31" s="183">
        <f>SUM(R31:U31)</f>
        <v>80</v>
      </c>
      <c r="W31" s="247">
        <v>20</v>
      </c>
      <c r="X31" s="247">
        <v>20</v>
      </c>
      <c r="Y31" s="247">
        <v>20</v>
      </c>
      <c r="Z31" s="247">
        <v>20</v>
      </c>
      <c r="AA31" s="183">
        <f>SUM(W31:Z31)</f>
        <v>80</v>
      </c>
      <c r="AB31" s="183">
        <f>+Q31+V31+AA31</f>
        <v>200</v>
      </c>
      <c r="AC31" s="39" t="s">
        <v>49</v>
      </c>
    </row>
    <row r="32" spans="1:29" s="23" customFormat="1" ht="30" customHeight="1">
      <c r="A32" s="135">
        <v>205</v>
      </c>
      <c r="B32" s="136" t="s">
        <v>120</v>
      </c>
      <c r="C32" s="137" t="s">
        <v>121</v>
      </c>
      <c r="D32" s="136" t="s">
        <v>124</v>
      </c>
      <c r="E32" s="138" t="s">
        <v>65</v>
      </c>
      <c r="F32" s="138">
        <v>7</v>
      </c>
      <c r="G32" s="137" t="s">
        <v>116</v>
      </c>
      <c r="H32" s="138">
        <v>2203</v>
      </c>
      <c r="I32" s="138" t="s">
        <v>90</v>
      </c>
      <c r="J32" s="178">
        <v>40917</v>
      </c>
      <c r="K32" s="178">
        <v>40939</v>
      </c>
      <c r="L32" s="179">
        <v>2</v>
      </c>
      <c r="M32" s="246">
        <v>0</v>
      </c>
      <c r="N32" s="246">
        <v>0</v>
      </c>
      <c r="O32" s="246">
        <v>0</v>
      </c>
      <c r="P32" s="246">
        <v>0</v>
      </c>
      <c r="Q32" s="179">
        <f t="shared" ref="Q32:Q48" si="3">SUM(M32:P32)</f>
        <v>0</v>
      </c>
      <c r="R32" s="246">
        <v>0</v>
      </c>
      <c r="S32" s="246">
        <v>0</v>
      </c>
      <c r="T32" s="246">
        <v>0</v>
      </c>
      <c r="U32" s="246">
        <v>2</v>
      </c>
      <c r="V32" s="179">
        <f t="shared" ref="V32:V48" si="4">SUM(R32:U32)</f>
        <v>2</v>
      </c>
      <c r="W32" s="246">
        <v>0</v>
      </c>
      <c r="X32" s="246">
        <v>0</v>
      </c>
      <c r="Y32" s="246">
        <v>0</v>
      </c>
      <c r="Z32" s="246">
        <v>0</v>
      </c>
      <c r="AA32" s="179">
        <f t="shared" ref="AA32:AA48" si="5">SUM(W32:Z32)</f>
        <v>0</v>
      </c>
      <c r="AB32" s="179">
        <f t="shared" ref="AB32:AB48" si="6">+Q32+V32+AA32</f>
        <v>2</v>
      </c>
      <c r="AC32" s="39" t="s">
        <v>55</v>
      </c>
    </row>
    <row r="33" spans="1:40" s="23" customFormat="1" ht="30" hidden="1" customHeight="1">
      <c r="A33" s="147">
        <v>205</v>
      </c>
      <c r="B33" s="148" t="s">
        <v>120</v>
      </c>
      <c r="C33" s="149" t="s">
        <v>121</v>
      </c>
      <c r="D33" s="148" t="s">
        <v>124</v>
      </c>
      <c r="E33" s="150" t="s">
        <v>65</v>
      </c>
      <c r="F33" s="150">
        <v>7</v>
      </c>
      <c r="G33" s="149" t="s">
        <v>116</v>
      </c>
      <c r="H33" s="150">
        <v>2203</v>
      </c>
      <c r="I33" s="150" t="s">
        <v>90</v>
      </c>
      <c r="J33" s="153">
        <v>40917</v>
      </c>
      <c r="K33" s="153">
        <v>40939</v>
      </c>
      <c r="L33" s="270">
        <f>+Q33++V33+AA33</f>
        <v>2</v>
      </c>
      <c r="M33" s="247">
        <v>2</v>
      </c>
      <c r="N33" s="247">
        <v>0</v>
      </c>
      <c r="O33" s="247">
        <v>0</v>
      </c>
      <c r="P33" s="247">
        <v>0</v>
      </c>
      <c r="Q33" s="183">
        <f>SUM(M33:P33)</f>
        <v>2</v>
      </c>
      <c r="R33" s="247"/>
      <c r="S33" s="247"/>
      <c r="T33" s="247"/>
      <c r="U33" s="247"/>
      <c r="V33" s="183">
        <f>SUM(R33:U33)</f>
        <v>0</v>
      </c>
      <c r="W33" s="247">
        <v>0</v>
      </c>
      <c r="X33" s="247">
        <v>0</v>
      </c>
      <c r="Y33" s="247">
        <v>0</v>
      </c>
      <c r="Z33" s="247">
        <v>0</v>
      </c>
      <c r="AA33" s="183">
        <f>SUM(W33:Z33)</f>
        <v>0</v>
      </c>
      <c r="AB33" s="183">
        <f>+Q33+V33+AA33</f>
        <v>2</v>
      </c>
      <c r="AC33" s="39" t="s">
        <v>55</v>
      </c>
    </row>
    <row r="34" spans="1:40" s="23" customFormat="1" ht="59.25" customHeight="1">
      <c r="A34" s="135">
        <v>208</v>
      </c>
      <c r="B34" s="136" t="s">
        <v>120</v>
      </c>
      <c r="C34" s="137" t="s">
        <v>121</v>
      </c>
      <c r="D34" s="136" t="s">
        <v>124</v>
      </c>
      <c r="E34" s="138" t="s">
        <v>65</v>
      </c>
      <c r="F34" s="138">
        <v>8</v>
      </c>
      <c r="G34" s="168" t="s">
        <v>92</v>
      </c>
      <c r="H34" s="138">
        <v>2306</v>
      </c>
      <c r="I34" s="138" t="s">
        <v>29</v>
      </c>
      <c r="J34" s="178">
        <v>40941</v>
      </c>
      <c r="K34" s="178">
        <v>41274</v>
      </c>
      <c r="L34" s="179">
        <v>45</v>
      </c>
      <c r="M34" s="271">
        <v>0</v>
      </c>
      <c r="N34" s="271">
        <v>0</v>
      </c>
      <c r="O34" s="272">
        <v>0</v>
      </c>
      <c r="P34" s="271">
        <v>0</v>
      </c>
      <c r="Q34" s="179">
        <f t="shared" si="3"/>
        <v>0</v>
      </c>
      <c r="R34" s="273">
        <v>18</v>
      </c>
      <c r="S34" s="273">
        <v>6</v>
      </c>
      <c r="T34" s="273">
        <v>0</v>
      </c>
      <c r="U34" s="273">
        <v>9</v>
      </c>
      <c r="V34" s="179">
        <f t="shared" si="4"/>
        <v>33</v>
      </c>
      <c r="W34" s="272">
        <v>3</v>
      </c>
      <c r="X34" s="271">
        <v>1</v>
      </c>
      <c r="Y34" s="271">
        <v>0</v>
      </c>
      <c r="Z34" s="271">
        <v>0</v>
      </c>
      <c r="AA34" s="179">
        <f t="shared" si="5"/>
        <v>4</v>
      </c>
      <c r="AB34" s="179">
        <f t="shared" si="6"/>
        <v>37</v>
      </c>
      <c r="AC34" s="39" t="s">
        <v>93</v>
      </c>
      <c r="AF34" s="314">
        <v>3</v>
      </c>
      <c r="AG34" s="23" t="s">
        <v>234</v>
      </c>
      <c r="AN34" s="314">
        <v>3</v>
      </c>
    </row>
    <row r="35" spans="1:40" s="23" customFormat="1" ht="54.75" hidden="1" customHeight="1">
      <c r="A35" s="147">
        <v>208</v>
      </c>
      <c r="B35" s="148" t="s">
        <v>120</v>
      </c>
      <c r="C35" s="149" t="s">
        <v>121</v>
      </c>
      <c r="D35" s="148" t="s">
        <v>124</v>
      </c>
      <c r="E35" s="150" t="s">
        <v>65</v>
      </c>
      <c r="F35" s="150">
        <v>8</v>
      </c>
      <c r="G35" s="171" t="s">
        <v>92</v>
      </c>
      <c r="H35" s="150">
        <v>2306</v>
      </c>
      <c r="I35" s="150" t="s">
        <v>29</v>
      </c>
      <c r="J35" s="153">
        <v>40941</v>
      </c>
      <c r="K35" s="153">
        <v>41274</v>
      </c>
      <c r="L35" s="270">
        <f>+Q35++V35+AA35</f>
        <v>26</v>
      </c>
      <c r="M35" s="274">
        <v>0</v>
      </c>
      <c r="N35" s="274">
        <v>2</v>
      </c>
      <c r="O35" s="274">
        <v>3</v>
      </c>
      <c r="P35" s="274">
        <v>2</v>
      </c>
      <c r="Q35" s="183">
        <f>SUM(M35:P35)</f>
        <v>7</v>
      </c>
      <c r="R35" s="218">
        <v>2</v>
      </c>
      <c r="S35" s="218">
        <v>3</v>
      </c>
      <c r="T35" s="218">
        <v>2</v>
      </c>
      <c r="U35" s="218">
        <v>2</v>
      </c>
      <c r="V35" s="183">
        <f>SUM(R35:U35)</f>
        <v>9</v>
      </c>
      <c r="W35" s="274">
        <v>3</v>
      </c>
      <c r="X35" s="274">
        <v>2</v>
      </c>
      <c r="Y35" s="274">
        <v>2</v>
      </c>
      <c r="Z35" s="274">
        <v>3</v>
      </c>
      <c r="AA35" s="183">
        <f>SUM(W35:Z35)</f>
        <v>10</v>
      </c>
      <c r="AB35" s="183">
        <f>+Q35+V35+AA35</f>
        <v>26</v>
      </c>
      <c r="AC35" s="39" t="s">
        <v>93</v>
      </c>
    </row>
    <row r="36" spans="1:40" s="23" customFormat="1" ht="43.5" customHeight="1">
      <c r="A36" s="135">
        <v>206</v>
      </c>
      <c r="B36" s="136" t="s">
        <v>120</v>
      </c>
      <c r="C36" s="137" t="s">
        <v>121</v>
      </c>
      <c r="D36" s="136" t="s">
        <v>124</v>
      </c>
      <c r="E36" s="138" t="s">
        <v>65</v>
      </c>
      <c r="F36" s="138">
        <v>9</v>
      </c>
      <c r="G36" s="168" t="s">
        <v>128</v>
      </c>
      <c r="H36" s="138">
        <v>2303</v>
      </c>
      <c r="I36" s="138" t="s">
        <v>33</v>
      </c>
      <c r="J36" s="178">
        <v>40918</v>
      </c>
      <c r="K36" s="178">
        <v>41121</v>
      </c>
      <c r="L36" s="179">
        <v>23</v>
      </c>
      <c r="M36" s="250">
        <v>0</v>
      </c>
      <c r="N36" s="250">
        <v>0</v>
      </c>
      <c r="O36" s="138">
        <v>0</v>
      </c>
      <c r="P36" s="138">
        <v>0</v>
      </c>
      <c r="Q36" s="179">
        <f t="shared" si="3"/>
        <v>0</v>
      </c>
      <c r="R36" s="138">
        <v>0</v>
      </c>
      <c r="S36" s="250">
        <v>0</v>
      </c>
      <c r="T36" s="250">
        <v>0</v>
      </c>
      <c r="U36" s="250">
        <v>0</v>
      </c>
      <c r="V36" s="179">
        <f t="shared" si="4"/>
        <v>0</v>
      </c>
      <c r="W36" s="250">
        <v>0</v>
      </c>
      <c r="X36" s="250">
        <v>0</v>
      </c>
      <c r="Y36" s="250">
        <v>0</v>
      </c>
      <c r="Z36" s="250">
        <v>0</v>
      </c>
      <c r="AA36" s="179">
        <f t="shared" si="5"/>
        <v>0</v>
      </c>
      <c r="AB36" s="179">
        <f t="shared" si="6"/>
        <v>0</v>
      </c>
      <c r="AC36" s="39" t="s">
        <v>94</v>
      </c>
    </row>
    <row r="37" spans="1:40" s="23" customFormat="1" ht="43.5" hidden="1" customHeight="1">
      <c r="A37" s="147">
        <v>206</v>
      </c>
      <c r="B37" s="148" t="s">
        <v>120</v>
      </c>
      <c r="C37" s="149" t="s">
        <v>121</v>
      </c>
      <c r="D37" s="148" t="s">
        <v>124</v>
      </c>
      <c r="E37" s="150" t="s">
        <v>65</v>
      </c>
      <c r="F37" s="150">
        <v>9</v>
      </c>
      <c r="G37" s="171" t="s">
        <v>128</v>
      </c>
      <c r="H37" s="150">
        <v>2303</v>
      </c>
      <c r="I37" s="150" t="s">
        <v>33</v>
      </c>
      <c r="J37" s="153">
        <v>40918</v>
      </c>
      <c r="K37" s="153">
        <v>41121</v>
      </c>
      <c r="L37" s="270">
        <f>+Q37++V37+AA37</f>
        <v>75</v>
      </c>
      <c r="M37" s="150">
        <v>36</v>
      </c>
      <c r="N37" s="150">
        <v>0</v>
      </c>
      <c r="O37" s="150">
        <v>0</v>
      </c>
      <c r="P37" s="150">
        <v>9</v>
      </c>
      <c r="Q37" s="183">
        <f>SUM(M37:P37)</f>
        <v>45</v>
      </c>
      <c r="R37" s="150">
        <v>10</v>
      </c>
      <c r="S37" s="150">
        <v>10</v>
      </c>
      <c r="T37" s="150">
        <v>10</v>
      </c>
      <c r="U37" s="150">
        <v>0</v>
      </c>
      <c r="V37" s="183">
        <f>SUM(R37:U37)</f>
        <v>30</v>
      </c>
      <c r="W37" s="150">
        <v>0</v>
      </c>
      <c r="X37" s="150">
        <v>0</v>
      </c>
      <c r="Y37" s="150">
        <v>0</v>
      </c>
      <c r="Z37" s="150">
        <v>0</v>
      </c>
      <c r="AA37" s="183">
        <f>SUM(W37:Z37)</f>
        <v>0</v>
      </c>
      <c r="AB37" s="183">
        <f>+Q37+V37+AA37</f>
        <v>75</v>
      </c>
      <c r="AC37" s="39" t="s">
        <v>94</v>
      </c>
    </row>
    <row r="38" spans="1:40" s="23" customFormat="1" ht="55.5" customHeight="1">
      <c r="A38" s="135">
        <v>205</v>
      </c>
      <c r="B38" s="136" t="s">
        <v>120</v>
      </c>
      <c r="C38" s="137" t="s">
        <v>121</v>
      </c>
      <c r="D38" s="136" t="s">
        <v>124</v>
      </c>
      <c r="E38" s="138" t="s">
        <v>66</v>
      </c>
      <c r="F38" s="138">
        <v>10</v>
      </c>
      <c r="G38" s="137" t="s">
        <v>246</v>
      </c>
      <c r="H38" s="275">
        <v>2306</v>
      </c>
      <c r="I38" s="138" t="s">
        <v>29</v>
      </c>
      <c r="J38" s="178">
        <v>40941</v>
      </c>
      <c r="K38" s="178">
        <v>41274</v>
      </c>
      <c r="L38" s="179">
        <v>2</v>
      </c>
      <c r="M38" s="272">
        <v>0</v>
      </c>
      <c r="N38" s="272">
        <v>0</v>
      </c>
      <c r="O38" s="272">
        <v>0</v>
      </c>
      <c r="P38" s="272">
        <v>0</v>
      </c>
      <c r="Q38" s="179">
        <f t="shared" si="3"/>
        <v>0</v>
      </c>
      <c r="R38" s="215">
        <v>0</v>
      </c>
      <c r="S38" s="215">
        <v>0</v>
      </c>
      <c r="T38" s="215">
        <v>0</v>
      </c>
      <c r="U38" s="215">
        <v>0</v>
      </c>
      <c r="V38" s="179">
        <f t="shared" si="4"/>
        <v>0</v>
      </c>
      <c r="W38" s="272">
        <v>0</v>
      </c>
      <c r="X38" s="272">
        <v>0</v>
      </c>
      <c r="Y38" s="272">
        <v>0</v>
      </c>
      <c r="Z38" s="272">
        <v>2</v>
      </c>
      <c r="AA38" s="179">
        <f t="shared" si="5"/>
        <v>2</v>
      </c>
      <c r="AB38" s="179">
        <f t="shared" si="6"/>
        <v>2</v>
      </c>
      <c r="AC38" s="39" t="s">
        <v>95</v>
      </c>
    </row>
    <row r="39" spans="1:40" s="23" customFormat="1" ht="78" hidden="1" customHeight="1">
      <c r="A39" s="147">
        <v>205</v>
      </c>
      <c r="B39" s="148" t="s">
        <v>120</v>
      </c>
      <c r="C39" s="149" t="s">
        <v>121</v>
      </c>
      <c r="D39" s="148" t="s">
        <v>124</v>
      </c>
      <c r="E39" s="150" t="s">
        <v>66</v>
      </c>
      <c r="F39" s="150">
        <v>11</v>
      </c>
      <c r="G39" s="149" t="s">
        <v>155</v>
      </c>
      <c r="H39" s="240">
        <v>2306</v>
      </c>
      <c r="I39" s="150" t="s">
        <v>29</v>
      </c>
      <c r="J39" s="153">
        <v>40941</v>
      </c>
      <c r="K39" s="153">
        <v>41274</v>
      </c>
      <c r="L39" s="270">
        <f>+Q39++V39+AA39</f>
        <v>22</v>
      </c>
      <c r="M39" s="274">
        <v>0</v>
      </c>
      <c r="N39" s="274">
        <v>2</v>
      </c>
      <c r="O39" s="274">
        <v>2</v>
      </c>
      <c r="P39" s="274">
        <v>2</v>
      </c>
      <c r="Q39" s="183">
        <f>SUM(M39:P39)</f>
        <v>6</v>
      </c>
      <c r="R39" s="218">
        <v>2</v>
      </c>
      <c r="S39" s="218">
        <v>2</v>
      </c>
      <c r="T39" s="218">
        <v>2</v>
      </c>
      <c r="U39" s="218">
        <v>2</v>
      </c>
      <c r="V39" s="183">
        <f>SUM(R39:U39)</f>
        <v>8</v>
      </c>
      <c r="W39" s="274">
        <v>2</v>
      </c>
      <c r="X39" s="274">
        <v>2</v>
      </c>
      <c r="Y39" s="274">
        <v>2</v>
      </c>
      <c r="Z39" s="274">
        <v>2</v>
      </c>
      <c r="AA39" s="183">
        <f>SUM(W39:Z39)</f>
        <v>8</v>
      </c>
      <c r="AB39" s="183">
        <f>+Q39+V39+AA39</f>
        <v>22</v>
      </c>
      <c r="AC39" s="39" t="s">
        <v>95</v>
      </c>
    </row>
    <row r="40" spans="1:40" s="23" customFormat="1" ht="60" customHeight="1">
      <c r="A40" s="135">
        <v>205</v>
      </c>
      <c r="B40" s="136" t="s">
        <v>120</v>
      </c>
      <c r="C40" s="137" t="s">
        <v>121</v>
      </c>
      <c r="D40" s="136" t="s">
        <v>124</v>
      </c>
      <c r="E40" s="138" t="s">
        <v>35</v>
      </c>
      <c r="F40" s="138">
        <v>11</v>
      </c>
      <c r="G40" s="137" t="s">
        <v>212</v>
      </c>
      <c r="H40" s="138">
        <v>2303</v>
      </c>
      <c r="I40" s="163" t="s">
        <v>33</v>
      </c>
      <c r="J40" s="178">
        <v>40941</v>
      </c>
      <c r="K40" s="178">
        <v>41213</v>
      </c>
      <c r="L40" s="179">
        <v>60</v>
      </c>
      <c r="M40" s="272">
        <v>0</v>
      </c>
      <c r="N40" s="272">
        <v>0</v>
      </c>
      <c r="O40" s="272">
        <v>0</v>
      </c>
      <c r="P40" s="272">
        <v>0</v>
      </c>
      <c r="Q40" s="179">
        <f t="shared" si="3"/>
        <v>0</v>
      </c>
      <c r="R40" s="215">
        <v>12</v>
      </c>
      <c r="S40" s="215">
        <v>6</v>
      </c>
      <c r="T40" s="215">
        <v>0</v>
      </c>
      <c r="U40" s="215">
        <v>0</v>
      </c>
      <c r="V40" s="179">
        <f t="shared" si="4"/>
        <v>18</v>
      </c>
      <c r="W40" s="272">
        <v>0</v>
      </c>
      <c r="X40" s="272">
        <v>3</v>
      </c>
      <c r="Y40" s="272">
        <v>0</v>
      </c>
      <c r="Z40" s="272">
        <v>0</v>
      </c>
      <c r="AA40" s="179">
        <f t="shared" si="5"/>
        <v>3</v>
      </c>
      <c r="AB40" s="179">
        <f t="shared" si="6"/>
        <v>21</v>
      </c>
      <c r="AC40" s="39" t="s">
        <v>96</v>
      </c>
    </row>
    <row r="41" spans="1:40" s="23" customFormat="1" ht="60" hidden="1" customHeight="1">
      <c r="A41" s="147">
        <v>205</v>
      </c>
      <c r="B41" s="148" t="s">
        <v>120</v>
      </c>
      <c r="C41" s="149" t="s">
        <v>121</v>
      </c>
      <c r="D41" s="148" t="s">
        <v>124</v>
      </c>
      <c r="E41" s="150" t="s">
        <v>35</v>
      </c>
      <c r="F41" s="150">
        <v>12</v>
      </c>
      <c r="G41" s="149" t="s">
        <v>133</v>
      </c>
      <c r="H41" s="150">
        <v>2303</v>
      </c>
      <c r="I41" s="166" t="s">
        <v>33</v>
      </c>
      <c r="J41" s="153">
        <v>40941</v>
      </c>
      <c r="K41" s="153">
        <v>41213</v>
      </c>
      <c r="L41" s="270">
        <f>+Q41++V41+AA41</f>
        <v>47</v>
      </c>
      <c r="M41" s="274">
        <v>0</v>
      </c>
      <c r="N41" s="274">
        <v>5</v>
      </c>
      <c r="O41" s="274">
        <v>8</v>
      </c>
      <c r="P41" s="274">
        <v>8</v>
      </c>
      <c r="Q41" s="183">
        <f>SUM(M41:P41)</f>
        <v>21</v>
      </c>
      <c r="R41" s="218">
        <v>4</v>
      </c>
      <c r="S41" s="218">
        <v>8</v>
      </c>
      <c r="T41" s="218">
        <v>8</v>
      </c>
      <c r="U41" s="218">
        <v>4</v>
      </c>
      <c r="V41" s="183">
        <f>SUM(R41:U41)</f>
        <v>24</v>
      </c>
      <c r="W41" s="274">
        <v>1</v>
      </c>
      <c r="X41" s="274">
        <v>1</v>
      </c>
      <c r="Y41" s="274">
        <v>0</v>
      </c>
      <c r="Z41" s="274">
        <v>0</v>
      </c>
      <c r="AA41" s="183">
        <f>SUM(W41:Z41)</f>
        <v>2</v>
      </c>
      <c r="AB41" s="183">
        <f>+Q41+V41+AA41</f>
        <v>47</v>
      </c>
      <c r="AC41" s="39" t="s">
        <v>96</v>
      </c>
    </row>
    <row r="42" spans="1:40" s="23" customFormat="1" ht="53.25" customHeight="1">
      <c r="A42" s="135">
        <v>208</v>
      </c>
      <c r="B42" s="136" t="s">
        <v>120</v>
      </c>
      <c r="C42" s="137" t="s">
        <v>121</v>
      </c>
      <c r="D42" s="136" t="s">
        <v>124</v>
      </c>
      <c r="E42" s="138" t="s">
        <v>36</v>
      </c>
      <c r="F42" s="138">
        <v>12</v>
      </c>
      <c r="G42" s="276" t="s">
        <v>97</v>
      </c>
      <c r="H42" s="138">
        <v>1304</v>
      </c>
      <c r="I42" s="163" t="s">
        <v>28</v>
      </c>
      <c r="J42" s="178">
        <v>40969</v>
      </c>
      <c r="K42" s="178">
        <v>41243</v>
      </c>
      <c r="L42" s="179">
        <v>1260</v>
      </c>
      <c r="M42" s="227">
        <v>0</v>
      </c>
      <c r="N42" s="227">
        <v>0</v>
      </c>
      <c r="O42" s="227">
        <v>18</v>
      </c>
      <c r="P42" s="227">
        <v>0</v>
      </c>
      <c r="Q42" s="179">
        <f t="shared" si="3"/>
        <v>18</v>
      </c>
      <c r="R42" s="227">
        <v>189</v>
      </c>
      <c r="S42" s="227">
        <v>95</v>
      </c>
      <c r="T42" s="227">
        <v>56</v>
      </c>
      <c r="U42" s="227">
        <v>275</v>
      </c>
      <c r="V42" s="179">
        <f t="shared" si="4"/>
        <v>615</v>
      </c>
      <c r="W42" s="227">
        <v>177</v>
      </c>
      <c r="X42" s="227">
        <v>351</v>
      </c>
      <c r="Y42" s="227">
        <v>99</v>
      </c>
      <c r="Z42" s="227">
        <v>0</v>
      </c>
      <c r="AA42" s="179">
        <f t="shared" si="5"/>
        <v>627</v>
      </c>
      <c r="AB42" s="179">
        <f t="shared" si="6"/>
        <v>1260</v>
      </c>
      <c r="AC42" s="39" t="s">
        <v>160</v>
      </c>
      <c r="AD42" s="134"/>
      <c r="AE42" s="134"/>
      <c r="AG42" s="134"/>
    </row>
    <row r="43" spans="1:40" s="23" customFormat="1" ht="53.25" hidden="1" customHeight="1">
      <c r="A43" s="147">
        <v>208</v>
      </c>
      <c r="B43" s="148" t="s">
        <v>120</v>
      </c>
      <c r="C43" s="149" t="s">
        <v>121</v>
      </c>
      <c r="D43" s="148" t="s">
        <v>124</v>
      </c>
      <c r="E43" s="150" t="s">
        <v>36</v>
      </c>
      <c r="F43" s="150">
        <v>13</v>
      </c>
      <c r="G43" s="277" t="s">
        <v>97</v>
      </c>
      <c r="H43" s="150">
        <v>1304</v>
      </c>
      <c r="I43" s="166" t="s">
        <v>28</v>
      </c>
      <c r="J43" s="153">
        <v>40969</v>
      </c>
      <c r="K43" s="153">
        <v>41243</v>
      </c>
      <c r="L43" s="270">
        <f>+Q43++V43+AA43</f>
        <v>1260</v>
      </c>
      <c r="M43" s="231">
        <v>0</v>
      </c>
      <c r="N43" s="231">
        <v>0</v>
      </c>
      <c r="O43" s="231">
        <v>18</v>
      </c>
      <c r="P43" s="231">
        <v>132</v>
      </c>
      <c r="Q43" s="183">
        <f>SUM(M43:P43)</f>
        <v>150</v>
      </c>
      <c r="R43" s="231">
        <v>57</v>
      </c>
      <c r="S43" s="231">
        <v>177</v>
      </c>
      <c r="T43" s="231">
        <v>48</v>
      </c>
      <c r="U43" s="231">
        <v>324</v>
      </c>
      <c r="V43" s="183">
        <f>SUM(R43:U43)</f>
        <v>606</v>
      </c>
      <c r="W43" s="231">
        <v>148</v>
      </c>
      <c r="X43" s="231">
        <v>249</v>
      </c>
      <c r="Y43" s="231">
        <v>107</v>
      </c>
      <c r="Z43" s="231">
        <v>0</v>
      </c>
      <c r="AA43" s="183">
        <f>SUM(W43:Z43)</f>
        <v>504</v>
      </c>
      <c r="AB43" s="183">
        <f>+Q43+V43+AA43</f>
        <v>1260</v>
      </c>
      <c r="AC43" s="39" t="s">
        <v>160</v>
      </c>
    </row>
    <row r="44" spans="1:40" s="23" customFormat="1" ht="56.25" customHeight="1">
      <c r="A44" s="135">
        <v>208</v>
      </c>
      <c r="B44" s="136" t="s">
        <v>120</v>
      </c>
      <c r="C44" s="137" t="s">
        <v>121</v>
      </c>
      <c r="D44" s="136" t="s">
        <v>124</v>
      </c>
      <c r="E44" s="138" t="s">
        <v>36</v>
      </c>
      <c r="F44" s="138">
        <v>13</v>
      </c>
      <c r="G44" s="162" t="s">
        <v>158</v>
      </c>
      <c r="H44" s="138">
        <v>2303</v>
      </c>
      <c r="I44" s="138" t="s">
        <v>38</v>
      </c>
      <c r="J44" s="178">
        <v>40944</v>
      </c>
      <c r="K44" s="178">
        <v>41273</v>
      </c>
      <c r="L44" s="179">
        <v>15</v>
      </c>
      <c r="M44" s="227">
        <v>0</v>
      </c>
      <c r="N44" s="227">
        <v>0</v>
      </c>
      <c r="O44" s="227">
        <v>2</v>
      </c>
      <c r="P44" s="227">
        <v>0</v>
      </c>
      <c r="Q44" s="179">
        <f t="shared" si="3"/>
        <v>2</v>
      </c>
      <c r="R44" s="227">
        <v>3</v>
      </c>
      <c r="S44" s="227">
        <v>1</v>
      </c>
      <c r="T44" s="227">
        <v>0</v>
      </c>
      <c r="U44" s="227">
        <v>0</v>
      </c>
      <c r="V44" s="179">
        <f t="shared" si="4"/>
        <v>4</v>
      </c>
      <c r="W44" s="227">
        <v>7</v>
      </c>
      <c r="X44" s="227">
        <v>2</v>
      </c>
      <c r="Y44" s="227">
        <v>0</v>
      </c>
      <c r="Z44" s="227">
        <v>0</v>
      </c>
      <c r="AA44" s="179">
        <f t="shared" si="5"/>
        <v>9</v>
      </c>
      <c r="AB44" s="179">
        <f t="shared" si="6"/>
        <v>15</v>
      </c>
      <c r="AC44" s="39" t="s">
        <v>56</v>
      </c>
    </row>
    <row r="45" spans="1:40" s="23" customFormat="1" ht="53.25" hidden="1" customHeight="1">
      <c r="A45" s="147">
        <v>208</v>
      </c>
      <c r="B45" s="148"/>
      <c r="C45" s="149" t="s">
        <v>121</v>
      </c>
      <c r="D45" s="148" t="s">
        <v>124</v>
      </c>
      <c r="E45" s="150" t="s">
        <v>36</v>
      </c>
      <c r="F45" s="150">
        <v>14</v>
      </c>
      <c r="G45" s="165" t="s">
        <v>158</v>
      </c>
      <c r="H45" s="150">
        <v>2303</v>
      </c>
      <c r="I45" s="150" t="s">
        <v>38</v>
      </c>
      <c r="J45" s="153">
        <v>40944</v>
      </c>
      <c r="K45" s="153">
        <v>41273</v>
      </c>
      <c r="L45" s="270">
        <f>+Q45++V45+AA45</f>
        <v>3</v>
      </c>
      <c r="M45" s="231">
        <v>0</v>
      </c>
      <c r="N45" s="231"/>
      <c r="O45" s="231">
        <v>2</v>
      </c>
      <c r="P45" s="231">
        <v>1</v>
      </c>
      <c r="Q45" s="183">
        <f>SUM(M45:P45)</f>
        <v>3</v>
      </c>
      <c r="R45" s="231"/>
      <c r="S45" s="231"/>
      <c r="T45" s="231"/>
      <c r="U45" s="231"/>
      <c r="V45" s="183">
        <f>SUM(R45:U45)</f>
        <v>0</v>
      </c>
      <c r="W45" s="231"/>
      <c r="X45" s="231"/>
      <c r="Y45" s="231"/>
      <c r="Z45" s="231"/>
      <c r="AA45" s="183">
        <f>SUM(W45:Z45)</f>
        <v>0</v>
      </c>
      <c r="AB45" s="183">
        <f>+Q45+V45+AA45</f>
        <v>3</v>
      </c>
      <c r="AC45" s="39" t="s">
        <v>56</v>
      </c>
    </row>
    <row r="46" spans="1:40" s="23" customFormat="1" ht="42" customHeight="1">
      <c r="A46" s="135">
        <v>205</v>
      </c>
      <c r="B46" s="136" t="s">
        <v>120</v>
      </c>
      <c r="C46" s="137" t="s">
        <v>121</v>
      </c>
      <c r="D46" s="136" t="s">
        <v>124</v>
      </c>
      <c r="E46" s="138" t="s">
        <v>117</v>
      </c>
      <c r="F46" s="138">
        <v>14</v>
      </c>
      <c r="G46" s="162" t="s">
        <v>156</v>
      </c>
      <c r="H46" s="138">
        <v>2303</v>
      </c>
      <c r="I46" s="138" t="s">
        <v>38</v>
      </c>
      <c r="J46" s="178">
        <v>41004</v>
      </c>
      <c r="K46" s="178">
        <v>41273</v>
      </c>
      <c r="L46" s="179">
        <v>150</v>
      </c>
      <c r="M46" s="163">
        <v>0</v>
      </c>
      <c r="N46" s="163">
        <v>0</v>
      </c>
      <c r="O46" s="163">
        <v>0</v>
      </c>
      <c r="P46" s="163">
        <v>0</v>
      </c>
      <c r="Q46" s="179">
        <f t="shared" si="3"/>
        <v>0</v>
      </c>
      <c r="R46" s="163">
        <v>0</v>
      </c>
      <c r="S46" s="163">
        <v>0</v>
      </c>
      <c r="T46" s="163">
        <v>0</v>
      </c>
      <c r="U46" s="163">
        <v>0</v>
      </c>
      <c r="V46" s="179">
        <f t="shared" si="4"/>
        <v>0</v>
      </c>
      <c r="W46" s="163">
        <v>0</v>
      </c>
      <c r="X46" s="163">
        <v>40</v>
      </c>
      <c r="Y46" s="163">
        <v>40</v>
      </c>
      <c r="Z46" s="163">
        <v>0</v>
      </c>
      <c r="AA46" s="179">
        <f t="shared" si="5"/>
        <v>80</v>
      </c>
      <c r="AB46" s="179">
        <f t="shared" si="6"/>
        <v>80</v>
      </c>
      <c r="AC46" s="39" t="s">
        <v>81</v>
      </c>
    </row>
    <row r="47" spans="1:40" s="23" customFormat="1" ht="42" hidden="1" customHeight="1">
      <c r="A47" s="147">
        <v>205</v>
      </c>
      <c r="B47" s="148" t="s">
        <v>120</v>
      </c>
      <c r="C47" s="149" t="s">
        <v>121</v>
      </c>
      <c r="D47" s="148" t="s">
        <v>124</v>
      </c>
      <c r="E47" s="150" t="s">
        <v>117</v>
      </c>
      <c r="F47" s="150">
        <v>15</v>
      </c>
      <c r="G47" s="165" t="s">
        <v>156</v>
      </c>
      <c r="H47" s="150">
        <v>2303</v>
      </c>
      <c r="I47" s="150" t="s">
        <v>38</v>
      </c>
      <c r="J47" s="153">
        <v>41004</v>
      </c>
      <c r="K47" s="153">
        <v>41273</v>
      </c>
      <c r="L47" s="270">
        <f>+Q47++V47+AA47</f>
        <v>111</v>
      </c>
      <c r="M47" s="166">
        <v>0</v>
      </c>
      <c r="N47" s="166">
        <v>0</v>
      </c>
      <c r="O47" s="166">
        <v>0</v>
      </c>
      <c r="P47" s="166">
        <v>3</v>
      </c>
      <c r="Q47" s="183">
        <f>SUM(M47:P47)</f>
        <v>3</v>
      </c>
      <c r="R47" s="166">
        <v>28</v>
      </c>
      <c r="S47" s="166">
        <v>13</v>
      </c>
      <c r="T47" s="166">
        <v>17</v>
      </c>
      <c r="U47" s="166">
        <v>12</v>
      </c>
      <c r="V47" s="183">
        <f>SUM(R47:U47)</f>
        <v>70</v>
      </c>
      <c r="W47" s="166">
        <v>15</v>
      </c>
      <c r="X47" s="166">
        <v>14</v>
      </c>
      <c r="Y47" s="166">
        <v>4</v>
      </c>
      <c r="Z47" s="166">
        <v>5</v>
      </c>
      <c r="AA47" s="183">
        <f>SUM(W47:Z47)</f>
        <v>38</v>
      </c>
      <c r="AB47" s="183">
        <f>+Q47+V47+AA47</f>
        <v>111</v>
      </c>
      <c r="AC47" s="39" t="s">
        <v>81</v>
      </c>
    </row>
    <row r="48" spans="1:40" s="23" customFormat="1" ht="42" hidden="1" customHeight="1">
      <c r="A48" s="302">
        <v>205</v>
      </c>
      <c r="B48" s="303" t="s">
        <v>120</v>
      </c>
      <c r="C48" s="304" t="s">
        <v>121</v>
      </c>
      <c r="D48" s="303" t="s">
        <v>124</v>
      </c>
      <c r="E48" s="305" t="s">
        <v>65</v>
      </c>
      <c r="F48" s="305">
        <v>15</v>
      </c>
      <c r="G48" s="304" t="s">
        <v>202</v>
      </c>
      <c r="H48" s="305">
        <v>2314</v>
      </c>
      <c r="I48" s="305" t="s">
        <v>90</v>
      </c>
      <c r="J48" s="306">
        <v>40969</v>
      </c>
      <c r="K48" s="306">
        <v>40999</v>
      </c>
      <c r="L48" s="307">
        <v>1350</v>
      </c>
      <c r="M48" s="308">
        <v>0</v>
      </c>
      <c r="N48" s="308">
        <v>0</v>
      </c>
      <c r="O48" s="308">
        <v>0</v>
      </c>
      <c r="P48" s="308">
        <v>0</v>
      </c>
      <c r="Q48" s="309">
        <f t="shared" si="3"/>
        <v>0</v>
      </c>
      <c r="R48" s="310">
        <v>0</v>
      </c>
      <c r="S48" s="311"/>
      <c r="T48" s="311"/>
      <c r="U48" s="310"/>
      <c r="V48" s="309">
        <f t="shared" si="4"/>
        <v>0</v>
      </c>
      <c r="W48" s="311"/>
      <c r="X48" s="311"/>
      <c r="Y48" s="311"/>
      <c r="Z48" s="311"/>
      <c r="AA48" s="309">
        <f t="shared" si="5"/>
        <v>0</v>
      </c>
      <c r="AB48" s="309">
        <f t="shared" si="6"/>
        <v>0</v>
      </c>
      <c r="AC48" s="312" t="s">
        <v>201</v>
      </c>
    </row>
    <row r="49" spans="1:33" s="23" customFormat="1" ht="42" hidden="1" customHeight="1">
      <c r="A49" s="74">
        <v>205</v>
      </c>
      <c r="B49" s="75" t="s">
        <v>120</v>
      </c>
      <c r="C49" s="76" t="s">
        <v>121</v>
      </c>
      <c r="D49" s="75" t="s">
        <v>124</v>
      </c>
      <c r="E49" s="77" t="s">
        <v>65</v>
      </c>
      <c r="F49" s="77">
        <v>16</v>
      </c>
      <c r="G49" s="78" t="s">
        <v>202</v>
      </c>
      <c r="H49" s="77">
        <v>2314</v>
      </c>
      <c r="I49" s="77" t="s">
        <v>90</v>
      </c>
      <c r="J49" s="102">
        <v>40969</v>
      </c>
      <c r="K49" s="102">
        <v>40999</v>
      </c>
      <c r="L49" s="103">
        <f>+Q49++V49+AA49</f>
        <v>2700</v>
      </c>
      <c r="M49" s="107">
        <v>0</v>
      </c>
      <c r="N49" s="107">
        <v>0</v>
      </c>
      <c r="O49" s="107">
        <v>0</v>
      </c>
      <c r="P49" s="107">
        <v>0</v>
      </c>
      <c r="Q49" s="100">
        <f>SUM(M49:P49)</f>
        <v>0</v>
      </c>
      <c r="R49" s="108">
        <v>0</v>
      </c>
      <c r="S49" s="109">
        <v>1350</v>
      </c>
      <c r="T49" s="109">
        <v>1350</v>
      </c>
      <c r="U49" s="108">
        <v>0</v>
      </c>
      <c r="V49" s="100">
        <f>SUM(R49:U49)</f>
        <v>2700</v>
      </c>
      <c r="W49" s="109">
        <v>0</v>
      </c>
      <c r="X49" s="109">
        <v>0</v>
      </c>
      <c r="Y49" s="109">
        <v>0</v>
      </c>
      <c r="Z49" s="109">
        <v>0</v>
      </c>
      <c r="AA49" s="100">
        <f>SUM(W49:Z49)</f>
        <v>0</v>
      </c>
      <c r="AB49" s="100">
        <f>+Q49+V49+AA49</f>
        <v>2700</v>
      </c>
      <c r="AC49" s="39" t="s">
        <v>201</v>
      </c>
    </row>
    <row r="50" spans="1:33" ht="12.75">
      <c r="B50" s="7"/>
      <c r="C50" s="36"/>
      <c r="D50" s="36"/>
      <c r="E50" s="8"/>
      <c r="F50" s="8"/>
      <c r="G50" s="33"/>
      <c r="H50" s="12"/>
      <c r="I50" s="12"/>
      <c r="J50" s="13"/>
      <c r="K50" s="10"/>
      <c r="L50" s="11"/>
      <c r="M50" s="14"/>
      <c r="N50" s="14"/>
      <c r="O50" s="14"/>
      <c r="P50" s="14"/>
      <c r="Q50" s="11"/>
      <c r="R50" s="14"/>
      <c r="S50" s="14"/>
      <c r="T50" s="14"/>
      <c r="U50" s="14"/>
      <c r="V50" s="11"/>
      <c r="W50" s="14"/>
      <c r="X50" s="14"/>
      <c r="Y50" s="14"/>
      <c r="Z50" s="14"/>
      <c r="AA50" s="11"/>
      <c r="AB50" s="21"/>
    </row>
    <row r="51" spans="1:33" ht="18">
      <c r="B51" s="16" t="s">
        <v>31</v>
      </c>
      <c r="C51" s="34"/>
      <c r="E51" s="5"/>
      <c r="F51" s="5"/>
      <c r="G51" s="30"/>
      <c r="H51" s="5"/>
      <c r="I51" s="5"/>
      <c r="J51" s="4"/>
      <c r="K51" s="4"/>
      <c r="M51" s="6"/>
      <c r="N51" s="6"/>
      <c r="O51" s="6"/>
      <c r="P51" s="6"/>
    </row>
    <row r="52" spans="1:33">
      <c r="B52" s="4"/>
      <c r="C52" s="34"/>
      <c r="E52" s="5"/>
      <c r="F52" s="5"/>
      <c r="G52" s="30"/>
      <c r="H52" s="5"/>
      <c r="I52" s="5"/>
      <c r="J52" s="4"/>
      <c r="K52" s="4"/>
      <c r="M52" s="6"/>
      <c r="N52" s="6"/>
      <c r="O52" s="6"/>
      <c r="P52" s="6"/>
    </row>
    <row r="53" spans="1:33" s="363" customFormat="1" ht="27" customHeight="1">
      <c r="A53" s="358" t="s">
        <v>147</v>
      </c>
      <c r="B53" s="358" t="s">
        <v>118</v>
      </c>
      <c r="C53" s="358" t="s">
        <v>119</v>
      </c>
      <c r="D53" s="358" t="s">
        <v>23</v>
      </c>
      <c r="E53" s="344" t="s">
        <v>21</v>
      </c>
      <c r="F53" s="344" t="s">
        <v>22</v>
      </c>
      <c r="G53" s="346" t="s">
        <v>0</v>
      </c>
      <c r="H53" s="348" t="s">
        <v>1</v>
      </c>
      <c r="I53" s="349"/>
      <c r="J53" s="344" t="s">
        <v>2</v>
      </c>
      <c r="K53" s="344" t="s">
        <v>3</v>
      </c>
      <c r="L53" s="353" t="s">
        <v>261</v>
      </c>
      <c r="M53" s="350" t="s">
        <v>214</v>
      </c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2"/>
      <c r="AB53" s="344" t="s">
        <v>208</v>
      </c>
      <c r="AC53" s="38"/>
    </row>
    <row r="54" spans="1:33" s="363" customFormat="1" ht="27.75" customHeight="1">
      <c r="A54" s="359"/>
      <c r="B54" s="359"/>
      <c r="C54" s="359"/>
      <c r="D54" s="359"/>
      <c r="E54" s="345"/>
      <c r="F54" s="345"/>
      <c r="G54" s="347"/>
      <c r="H54" s="364" t="s">
        <v>4</v>
      </c>
      <c r="I54" s="364" t="s">
        <v>5</v>
      </c>
      <c r="J54" s="345"/>
      <c r="K54" s="345"/>
      <c r="L54" s="354"/>
      <c r="M54" s="19" t="s">
        <v>6</v>
      </c>
      <c r="N54" s="19" t="s">
        <v>7</v>
      </c>
      <c r="O54" s="19" t="s">
        <v>8</v>
      </c>
      <c r="P54" s="19" t="s">
        <v>9</v>
      </c>
      <c r="Q54" s="19" t="s">
        <v>239</v>
      </c>
      <c r="R54" s="19" t="s">
        <v>10</v>
      </c>
      <c r="S54" s="19" t="s">
        <v>11</v>
      </c>
      <c r="T54" s="19" t="s">
        <v>12</v>
      </c>
      <c r="U54" s="19" t="s">
        <v>13</v>
      </c>
      <c r="V54" s="19" t="s">
        <v>14</v>
      </c>
      <c r="W54" s="19" t="s">
        <v>15</v>
      </c>
      <c r="X54" s="19" t="s">
        <v>16</v>
      </c>
      <c r="Y54" s="19" t="s">
        <v>17</v>
      </c>
      <c r="Z54" s="19" t="s">
        <v>18</v>
      </c>
      <c r="AA54" s="19" t="s">
        <v>19</v>
      </c>
      <c r="AB54" s="345"/>
      <c r="AC54" s="38"/>
    </row>
    <row r="55" spans="1:33" s="15" customFormat="1" ht="30.75" customHeight="1">
      <c r="A55" s="135">
        <v>205</v>
      </c>
      <c r="B55" s="136" t="s">
        <v>120</v>
      </c>
      <c r="C55" s="137" t="s">
        <v>121</v>
      </c>
      <c r="D55" s="136" t="s">
        <v>124</v>
      </c>
      <c r="E55" s="250" t="s">
        <v>39</v>
      </c>
      <c r="F55" s="250">
        <v>15</v>
      </c>
      <c r="G55" s="168" t="s">
        <v>157</v>
      </c>
      <c r="H55" s="138">
        <v>2303</v>
      </c>
      <c r="I55" s="138" t="s">
        <v>38</v>
      </c>
      <c r="J55" s="178">
        <v>40913</v>
      </c>
      <c r="K55" s="178">
        <v>41243</v>
      </c>
      <c r="L55" s="179">
        <v>180</v>
      </c>
      <c r="M55" s="214">
        <v>0</v>
      </c>
      <c r="N55" s="214">
        <v>0</v>
      </c>
      <c r="O55" s="214">
        <v>0</v>
      </c>
      <c r="P55" s="214">
        <v>0</v>
      </c>
      <c r="Q55" s="234">
        <f>SUM(M55:P55)</f>
        <v>0</v>
      </c>
      <c r="R55" s="215">
        <v>26</v>
      </c>
      <c r="S55" s="215">
        <v>0</v>
      </c>
      <c r="T55" s="215">
        <v>13</v>
      </c>
      <c r="U55" s="215">
        <v>0</v>
      </c>
      <c r="V55" s="234">
        <f>SUM(R55:U55)</f>
        <v>39</v>
      </c>
      <c r="W55" s="214">
        <v>10</v>
      </c>
      <c r="X55" s="214">
        <v>0</v>
      </c>
      <c r="Y55" s="214">
        <v>0</v>
      </c>
      <c r="Z55" s="214">
        <v>0</v>
      </c>
      <c r="AA55" s="234">
        <f>SUM(W55:Z55)</f>
        <v>10</v>
      </c>
      <c r="AB55" s="234">
        <f>Q55+V55+AA55</f>
        <v>49</v>
      </c>
      <c r="AC55" s="39" t="s">
        <v>54</v>
      </c>
    </row>
    <row r="56" spans="1:33" s="15" customFormat="1" ht="30.75" hidden="1" customHeight="1">
      <c r="A56" s="74">
        <v>205</v>
      </c>
      <c r="B56" s="75" t="s">
        <v>120</v>
      </c>
      <c r="C56" s="76" t="s">
        <v>121</v>
      </c>
      <c r="D56" s="75" t="s">
        <v>124</v>
      </c>
      <c r="E56" s="77" t="s">
        <v>39</v>
      </c>
      <c r="F56" s="77">
        <v>17</v>
      </c>
      <c r="G56" s="89" t="s">
        <v>157</v>
      </c>
      <c r="H56" s="77">
        <v>2303</v>
      </c>
      <c r="I56" s="77" t="s">
        <v>38</v>
      </c>
      <c r="J56" s="80">
        <v>40913</v>
      </c>
      <c r="K56" s="80">
        <v>41243</v>
      </c>
      <c r="L56" s="100">
        <f>+Q56+V56+AA56</f>
        <v>180</v>
      </c>
      <c r="M56" s="104">
        <v>1</v>
      </c>
      <c r="N56" s="104">
        <v>8</v>
      </c>
      <c r="O56" s="104">
        <v>20</v>
      </c>
      <c r="P56" s="104">
        <v>31</v>
      </c>
      <c r="Q56" s="105">
        <f>SUM(M56:P56)</f>
        <v>60</v>
      </c>
      <c r="R56" s="106">
        <v>14</v>
      </c>
      <c r="S56" s="106">
        <v>4</v>
      </c>
      <c r="T56" s="106">
        <v>10</v>
      </c>
      <c r="U56" s="106">
        <v>37</v>
      </c>
      <c r="V56" s="105">
        <f>SUM(R56:U56)</f>
        <v>65</v>
      </c>
      <c r="W56" s="104">
        <v>3</v>
      </c>
      <c r="X56" s="104">
        <v>11</v>
      </c>
      <c r="Y56" s="104">
        <v>41</v>
      </c>
      <c r="Z56" s="104">
        <v>0</v>
      </c>
      <c r="AA56" s="105">
        <f>SUM(W56:Z56)</f>
        <v>55</v>
      </c>
      <c r="AB56" s="105">
        <f>Q56+V56+AA56</f>
        <v>180</v>
      </c>
      <c r="AC56" s="39" t="s">
        <v>54</v>
      </c>
    </row>
    <row r="58" spans="1:33" ht="18">
      <c r="B58" s="16" t="s">
        <v>129</v>
      </c>
      <c r="C58" s="34"/>
      <c r="E58" s="5"/>
      <c r="F58" s="5"/>
      <c r="G58" s="30"/>
      <c r="H58" s="5"/>
      <c r="I58" s="5"/>
      <c r="J58" s="4"/>
      <c r="K58" s="4"/>
      <c r="M58" s="6"/>
      <c r="N58" s="6"/>
      <c r="O58" s="6"/>
      <c r="P58" s="6"/>
    </row>
    <row r="59" spans="1:33">
      <c r="B59" s="4"/>
      <c r="C59" s="34"/>
      <c r="E59" s="5"/>
      <c r="F59" s="5"/>
      <c r="G59" s="30"/>
      <c r="H59" s="5"/>
      <c r="I59" s="5"/>
      <c r="J59" s="4"/>
      <c r="K59" s="4"/>
      <c r="M59" s="6"/>
      <c r="N59" s="6"/>
      <c r="O59" s="6"/>
      <c r="P59" s="6"/>
    </row>
    <row r="60" spans="1:33" s="363" customFormat="1" ht="30.75" customHeight="1">
      <c r="A60" s="358" t="s">
        <v>147</v>
      </c>
      <c r="B60" s="358" t="s">
        <v>118</v>
      </c>
      <c r="C60" s="358" t="s">
        <v>119</v>
      </c>
      <c r="D60" s="358" t="s">
        <v>23</v>
      </c>
      <c r="E60" s="344" t="s">
        <v>21</v>
      </c>
      <c r="F60" s="344" t="s">
        <v>22</v>
      </c>
      <c r="G60" s="346" t="s">
        <v>0</v>
      </c>
      <c r="H60" s="348" t="s">
        <v>1</v>
      </c>
      <c r="I60" s="349"/>
      <c r="J60" s="344" t="s">
        <v>2</v>
      </c>
      <c r="K60" s="344" t="s">
        <v>3</v>
      </c>
      <c r="L60" s="353" t="s">
        <v>261</v>
      </c>
      <c r="M60" s="350" t="s">
        <v>214</v>
      </c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2"/>
      <c r="AB60" s="344" t="s">
        <v>208</v>
      </c>
      <c r="AC60" s="57"/>
      <c r="AD60" s="365"/>
    </row>
    <row r="61" spans="1:33" s="363" customFormat="1" ht="29.25" customHeight="1">
      <c r="A61" s="359"/>
      <c r="B61" s="359"/>
      <c r="C61" s="359"/>
      <c r="D61" s="359"/>
      <c r="E61" s="345"/>
      <c r="F61" s="345"/>
      <c r="G61" s="347"/>
      <c r="H61" s="364" t="s">
        <v>4</v>
      </c>
      <c r="I61" s="364" t="s">
        <v>5</v>
      </c>
      <c r="J61" s="345"/>
      <c r="K61" s="345"/>
      <c r="L61" s="354"/>
      <c r="M61" s="19" t="s">
        <v>6</v>
      </c>
      <c r="N61" s="19" t="s">
        <v>7</v>
      </c>
      <c r="O61" s="19" t="s">
        <v>8</v>
      </c>
      <c r="P61" s="19" t="s">
        <v>9</v>
      </c>
      <c r="Q61" s="19" t="s">
        <v>239</v>
      </c>
      <c r="R61" s="19" t="s">
        <v>10</v>
      </c>
      <c r="S61" s="19" t="s">
        <v>11</v>
      </c>
      <c r="T61" s="19" t="s">
        <v>12</v>
      </c>
      <c r="U61" s="19" t="s">
        <v>13</v>
      </c>
      <c r="V61" s="19" t="s">
        <v>14</v>
      </c>
      <c r="W61" s="19" t="s">
        <v>15</v>
      </c>
      <c r="X61" s="19" t="s">
        <v>16</v>
      </c>
      <c r="Y61" s="19" t="s">
        <v>17</v>
      </c>
      <c r="Z61" s="19" t="s">
        <v>18</v>
      </c>
      <c r="AA61" s="19" t="s">
        <v>19</v>
      </c>
      <c r="AB61" s="345"/>
      <c r="AC61" s="57"/>
    </row>
    <row r="62" spans="1:33" s="23" customFormat="1" ht="45" customHeight="1">
      <c r="A62" s="135">
        <v>209</v>
      </c>
      <c r="B62" s="136" t="s">
        <v>120</v>
      </c>
      <c r="C62" s="137" t="s">
        <v>121</v>
      </c>
      <c r="D62" s="136" t="s">
        <v>124</v>
      </c>
      <c r="E62" s="138" t="s">
        <v>215</v>
      </c>
      <c r="F62" s="138">
        <v>16</v>
      </c>
      <c r="G62" s="162" t="s">
        <v>98</v>
      </c>
      <c r="H62" s="138">
        <v>2306</v>
      </c>
      <c r="I62" s="138" t="s">
        <v>29</v>
      </c>
      <c r="J62" s="178">
        <v>40918</v>
      </c>
      <c r="K62" s="178">
        <v>41274</v>
      </c>
      <c r="L62" s="179">
        <v>2126</v>
      </c>
      <c r="M62" s="169">
        <v>0</v>
      </c>
      <c r="N62" s="169">
        <v>0</v>
      </c>
      <c r="O62" s="169">
        <v>370</v>
      </c>
      <c r="P62" s="169">
        <v>0</v>
      </c>
      <c r="Q62" s="170">
        <f t="shared" ref="Q62:Q71" si="7">SUM(M62:P62)</f>
        <v>370</v>
      </c>
      <c r="R62" s="169">
        <v>468</v>
      </c>
      <c r="S62" s="169">
        <v>48</v>
      </c>
      <c r="T62" s="169">
        <v>112</v>
      </c>
      <c r="U62" s="169">
        <v>67</v>
      </c>
      <c r="V62" s="170">
        <f t="shared" ref="V62:V71" si="8">SUM(R62:U62)</f>
        <v>695</v>
      </c>
      <c r="W62" s="169">
        <v>88</v>
      </c>
      <c r="X62" s="169">
        <v>120</v>
      </c>
      <c r="Y62" s="169">
        <v>498</v>
      </c>
      <c r="Z62" s="169">
        <v>355</v>
      </c>
      <c r="AA62" s="170">
        <f t="shared" ref="AA62:AA71" si="9">SUM(W62:Z62)</f>
        <v>1061</v>
      </c>
      <c r="AB62" s="170">
        <f t="shared" ref="AB62:AB67" si="10">+AA62+V62+Q62</f>
        <v>2126</v>
      </c>
      <c r="AC62" s="39" t="s">
        <v>40</v>
      </c>
      <c r="AD62" s="134"/>
      <c r="AE62" s="134"/>
      <c r="AG62" s="134"/>
    </row>
    <row r="63" spans="1:33" s="23" customFormat="1" ht="45" hidden="1" customHeight="1">
      <c r="A63" s="147">
        <v>209</v>
      </c>
      <c r="B63" s="148" t="s">
        <v>120</v>
      </c>
      <c r="C63" s="149" t="s">
        <v>121</v>
      </c>
      <c r="D63" s="148" t="s">
        <v>124</v>
      </c>
      <c r="E63" s="150" t="s">
        <v>43</v>
      </c>
      <c r="F63" s="150">
        <v>18</v>
      </c>
      <c r="G63" s="165" t="s">
        <v>98</v>
      </c>
      <c r="H63" s="150">
        <v>2306</v>
      </c>
      <c r="I63" s="150" t="s">
        <v>29</v>
      </c>
      <c r="J63" s="153">
        <v>40918</v>
      </c>
      <c r="K63" s="153">
        <v>41274</v>
      </c>
      <c r="L63" s="183">
        <f>+Q63+V63+AA63</f>
        <v>5600</v>
      </c>
      <c r="M63" s="172">
        <v>466</v>
      </c>
      <c r="N63" s="172">
        <v>466</v>
      </c>
      <c r="O63" s="172">
        <v>466</v>
      </c>
      <c r="P63" s="172">
        <v>466</v>
      </c>
      <c r="Q63" s="173">
        <f t="shared" si="7"/>
        <v>1864</v>
      </c>
      <c r="R63" s="172">
        <v>467</v>
      </c>
      <c r="S63" s="172">
        <v>467</v>
      </c>
      <c r="T63" s="172">
        <v>467</v>
      </c>
      <c r="U63" s="172">
        <v>467</v>
      </c>
      <c r="V63" s="173">
        <f t="shared" si="8"/>
        <v>1868</v>
      </c>
      <c r="W63" s="172">
        <v>467</v>
      </c>
      <c r="X63" s="172">
        <v>467</v>
      </c>
      <c r="Y63" s="172">
        <v>467</v>
      </c>
      <c r="Z63" s="172">
        <v>467</v>
      </c>
      <c r="AA63" s="173">
        <f t="shared" si="9"/>
        <v>1868</v>
      </c>
      <c r="AB63" s="173">
        <f t="shared" si="10"/>
        <v>5600</v>
      </c>
      <c r="AC63" s="39" t="s">
        <v>40</v>
      </c>
    </row>
    <row r="64" spans="1:33" s="23" customFormat="1" ht="48" customHeight="1">
      <c r="A64" s="135">
        <v>209</v>
      </c>
      <c r="B64" s="136" t="s">
        <v>120</v>
      </c>
      <c r="C64" s="137" t="s">
        <v>121</v>
      </c>
      <c r="D64" s="136" t="s">
        <v>124</v>
      </c>
      <c r="E64" s="138" t="s">
        <v>215</v>
      </c>
      <c r="F64" s="138">
        <v>17</v>
      </c>
      <c r="G64" s="168" t="s">
        <v>247</v>
      </c>
      <c r="H64" s="138">
        <v>2303</v>
      </c>
      <c r="I64" s="138" t="s">
        <v>33</v>
      </c>
      <c r="J64" s="178">
        <v>40910</v>
      </c>
      <c r="K64" s="178">
        <v>41274</v>
      </c>
      <c r="L64" s="179">
        <v>0</v>
      </c>
      <c r="M64" s="246">
        <v>0</v>
      </c>
      <c r="N64" s="246">
        <v>0</v>
      </c>
      <c r="O64" s="246">
        <v>0</v>
      </c>
      <c r="P64" s="246">
        <v>0</v>
      </c>
      <c r="Q64" s="170">
        <f t="shared" si="7"/>
        <v>0</v>
      </c>
      <c r="R64" s="246">
        <v>0</v>
      </c>
      <c r="S64" s="246">
        <v>0</v>
      </c>
      <c r="T64" s="246">
        <v>0</v>
      </c>
      <c r="U64" s="246">
        <v>0</v>
      </c>
      <c r="V64" s="170">
        <f t="shared" si="8"/>
        <v>0</v>
      </c>
      <c r="W64" s="246">
        <v>0</v>
      </c>
      <c r="X64" s="246">
        <v>0</v>
      </c>
      <c r="Y64" s="246">
        <v>0</v>
      </c>
      <c r="Z64" s="246">
        <v>0</v>
      </c>
      <c r="AA64" s="170">
        <f t="shared" si="9"/>
        <v>0</v>
      </c>
      <c r="AB64" s="170">
        <f t="shared" si="10"/>
        <v>0</v>
      </c>
      <c r="AC64" s="39" t="s">
        <v>41</v>
      </c>
      <c r="AD64" s="297" t="s">
        <v>225</v>
      </c>
    </row>
    <row r="65" spans="1:30" s="23" customFormat="1" ht="48" hidden="1" customHeight="1">
      <c r="A65" s="147">
        <v>209</v>
      </c>
      <c r="B65" s="148" t="s">
        <v>120</v>
      </c>
      <c r="C65" s="149" t="s">
        <v>121</v>
      </c>
      <c r="D65" s="148" t="s">
        <v>124</v>
      </c>
      <c r="E65" s="150" t="s">
        <v>43</v>
      </c>
      <c r="F65" s="150">
        <v>19</v>
      </c>
      <c r="G65" s="171" t="s">
        <v>206</v>
      </c>
      <c r="H65" s="150">
        <v>2303</v>
      </c>
      <c r="I65" s="150" t="s">
        <v>33</v>
      </c>
      <c r="J65" s="153">
        <v>40910</v>
      </c>
      <c r="K65" s="153">
        <v>41274</v>
      </c>
      <c r="L65" s="183">
        <f>+Q65+V65+AA65</f>
        <v>119952</v>
      </c>
      <c r="M65" s="247">
        <v>9996</v>
      </c>
      <c r="N65" s="247">
        <v>9996</v>
      </c>
      <c r="O65" s="247">
        <v>9996</v>
      </c>
      <c r="P65" s="247">
        <v>9996</v>
      </c>
      <c r="Q65" s="173">
        <f t="shared" si="7"/>
        <v>39984</v>
      </c>
      <c r="R65" s="247">
        <v>9996</v>
      </c>
      <c r="S65" s="247">
        <v>9996</v>
      </c>
      <c r="T65" s="247">
        <v>9996</v>
      </c>
      <c r="U65" s="247">
        <v>9996</v>
      </c>
      <c r="V65" s="173">
        <f t="shared" si="8"/>
        <v>39984</v>
      </c>
      <c r="W65" s="247">
        <v>9996</v>
      </c>
      <c r="X65" s="247">
        <v>9996</v>
      </c>
      <c r="Y65" s="247">
        <v>9996</v>
      </c>
      <c r="Z65" s="247">
        <v>9996</v>
      </c>
      <c r="AA65" s="173">
        <f t="shared" si="9"/>
        <v>39984</v>
      </c>
      <c r="AB65" s="173">
        <f t="shared" si="10"/>
        <v>119952</v>
      </c>
      <c r="AC65" s="39" t="s">
        <v>41</v>
      </c>
    </row>
    <row r="66" spans="1:30" s="23" customFormat="1" ht="59.25" customHeight="1">
      <c r="A66" s="135">
        <v>209</v>
      </c>
      <c r="B66" s="136" t="s">
        <v>120</v>
      </c>
      <c r="C66" s="137" t="s">
        <v>121</v>
      </c>
      <c r="D66" s="136" t="s">
        <v>124</v>
      </c>
      <c r="E66" s="138" t="s">
        <v>215</v>
      </c>
      <c r="F66" s="138">
        <v>18</v>
      </c>
      <c r="G66" s="137" t="s">
        <v>171</v>
      </c>
      <c r="H66" s="138">
        <v>2306</v>
      </c>
      <c r="I66" s="163" t="s">
        <v>29</v>
      </c>
      <c r="J66" s="178">
        <v>40913</v>
      </c>
      <c r="K66" s="178">
        <v>41274</v>
      </c>
      <c r="L66" s="179">
        <v>20</v>
      </c>
      <c r="M66" s="169">
        <v>0</v>
      </c>
      <c r="N66" s="169">
        <v>0</v>
      </c>
      <c r="O66" s="169">
        <v>1</v>
      </c>
      <c r="P66" s="169">
        <v>0</v>
      </c>
      <c r="Q66" s="170">
        <f t="shared" si="7"/>
        <v>1</v>
      </c>
      <c r="R66" s="164">
        <v>0</v>
      </c>
      <c r="S66" s="164">
        <v>0</v>
      </c>
      <c r="T66" s="164">
        <v>2</v>
      </c>
      <c r="U66" s="164">
        <v>2</v>
      </c>
      <c r="V66" s="170">
        <f t="shared" si="8"/>
        <v>4</v>
      </c>
      <c r="W66" s="169">
        <v>0</v>
      </c>
      <c r="X66" s="169">
        <v>0</v>
      </c>
      <c r="Y66" s="169">
        <v>3</v>
      </c>
      <c r="Z66" s="169">
        <v>0</v>
      </c>
      <c r="AA66" s="170">
        <f t="shared" si="9"/>
        <v>3</v>
      </c>
      <c r="AB66" s="170">
        <f t="shared" si="10"/>
        <v>8</v>
      </c>
      <c r="AC66" s="39" t="s">
        <v>42</v>
      </c>
    </row>
    <row r="67" spans="1:30" s="23" customFormat="1" ht="59.25" hidden="1" customHeight="1">
      <c r="A67" s="147">
        <v>209</v>
      </c>
      <c r="B67" s="148" t="s">
        <v>120</v>
      </c>
      <c r="C67" s="149" t="s">
        <v>121</v>
      </c>
      <c r="D67" s="148" t="s">
        <v>124</v>
      </c>
      <c r="E67" s="150" t="s">
        <v>43</v>
      </c>
      <c r="F67" s="150">
        <v>20</v>
      </c>
      <c r="G67" s="149" t="s">
        <v>171</v>
      </c>
      <c r="H67" s="150">
        <v>2306</v>
      </c>
      <c r="I67" s="166" t="s">
        <v>29</v>
      </c>
      <c r="J67" s="153">
        <v>40913</v>
      </c>
      <c r="K67" s="153">
        <v>41274</v>
      </c>
      <c r="L67" s="183">
        <f>+Q67+V67+AA67</f>
        <v>20</v>
      </c>
      <c r="M67" s="172">
        <v>1</v>
      </c>
      <c r="N67" s="172">
        <v>1</v>
      </c>
      <c r="O67" s="172">
        <v>1</v>
      </c>
      <c r="P67" s="172">
        <v>1</v>
      </c>
      <c r="Q67" s="173">
        <f t="shared" si="7"/>
        <v>4</v>
      </c>
      <c r="R67" s="167">
        <v>2</v>
      </c>
      <c r="S67" s="167">
        <v>2</v>
      </c>
      <c r="T67" s="167">
        <v>2</v>
      </c>
      <c r="U67" s="167">
        <v>2</v>
      </c>
      <c r="V67" s="173">
        <f t="shared" si="8"/>
        <v>8</v>
      </c>
      <c r="W67" s="172">
        <v>2</v>
      </c>
      <c r="X67" s="172">
        <v>2</v>
      </c>
      <c r="Y67" s="172">
        <v>2</v>
      </c>
      <c r="Z67" s="172">
        <v>2</v>
      </c>
      <c r="AA67" s="173">
        <f t="shared" si="9"/>
        <v>8</v>
      </c>
      <c r="AB67" s="173">
        <f t="shared" si="10"/>
        <v>20</v>
      </c>
      <c r="AC67" s="39" t="s">
        <v>42</v>
      </c>
    </row>
    <row r="68" spans="1:30" s="31" customFormat="1" ht="76.5" customHeight="1">
      <c r="A68" s="135">
        <v>209</v>
      </c>
      <c r="B68" s="136" t="s">
        <v>120</v>
      </c>
      <c r="C68" s="137" t="s">
        <v>121</v>
      </c>
      <c r="D68" s="136" t="s">
        <v>124</v>
      </c>
      <c r="E68" s="138" t="s">
        <v>216</v>
      </c>
      <c r="F68" s="138">
        <v>19</v>
      </c>
      <c r="G68" s="137" t="s">
        <v>100</v>
      </c>
      <c r="H68" s="138">
        <v>2306</v>
      </c>
      <c r="I68" s="138" t="s">
        <v>29</v>
      </c>
      <c r="J68" s="178">
        <v>40940</v>
      </c>
      <c r="K68" s="178">
        <v>41274</v>
      </c>
      <c r="L68" s="179">
        <v>77</v>
      </c>
      <c r="M68" s="144">
        <v>0</v>
      </c>
      <c r="N68" s="144">
        <v>0</v>
      </c>
      <c r="O68" s="144">
        <v>4</v>
      </c>
      <c r="P68" s="144">
        <v>0</v>
      </c>
      <c r="Q68" s="170">
        <f t="shared" si="7"/>
        <v>4</v>
      </c>
      <c r="R68" s="144">
        <v>2</v>
      </c>
      <c r="S68" s="144">
        <v>0</v>
      </c>
      <c r="T68" s="144">
        <v>32</v>
      </c>
      <c r="U68" s="144">
        <v>0</v>
      </c>
      <c r="V68" s="170">
        <f t="shared" si="8"/>
        <v>34</v>
      </c>
      <c r="W68" s="144">
        <v>6</v>
      </c>
      <c r="X68" s="144">
        <v>2</v>
      </c>
      <c r="Y68" s="278">
        <v>8</v>
      </c>
      <c r="Z68" s="278">
        <v>0</v>
      </c>
      <c r="AA68" s="170">
        <f t="shared" si="9"/>
        <v>16</v>
      </c>
      <c r="AB68" s="170">
        <f>+Q68+V68+AA68</f>
        <v>54</v>
      </c>
      <c r="AC68" s="39" t="s">
        <v>45</v>
      </c>
    </row>
    <row r="69" spans="1:30" s="31" customFormat="1" ht="76.5" hidden="1" customHeight="1">
      <c r="A69" s="147">
        <v>209</v>
      </c>
      <c r="B69" s="148" t="s">
        <v>120</v>
      </c>
      <c r="C69" s="149" t="s">
        <v>121</v>
      </c>
      <c r="D69" s="148" t="s">
        <v>124</v>
      </c>
      <c r="E69" s="150" t="s">
        <v>44</v>
      </c>
      <c r="F69" s="150">
        <v>21</v>
      </c>
      <c r="G69" s="149" t="s">
        <v>100</v>
      </c>
      <c r="H69" s="150">
        <v>2306</v>
      </c>
      <c r="I69" s="150" t="s">
        <v>29</v>
      </c>
      <c r="J69" s="153">
        <v>40940</v>
      </c>
      <c r="K69" s="153">
        <v>41274</v>
      </c>
      <c r="L69" s="183">
        <f>+Q69+V69+AA69</f>
        <v>63</v>
      </c>
      <c r="M69" s="156">
        <v>0</v>
      </c>
      <c r="N69" s="156">
        <v>2</v>
      </c>
      <c r="O69" s="156">
        <v>4</v>
      </c>
      <c r="P69" s="156">
        <v>1</v>
      </c>
      <c r="Q69" s="173">
        <f t="shared" si="7"/>
        <v>7</v>
      </c>
      <c r="R69" s="156">
        <v>3</v>
      </c>
      <c r="S69" s="156">
        <v>21</v>
      </c>
      <c r="T69" s="156">
        <v>12</v>
      </c>
      <c r="U69" s="156">
        <v>9</v>
      </c>
      <c r="V69" s="173">
        <f t="shared" si="8"/>
        <v>45</v>
      </c>
      <c r="W69" s="156">
        <v>0</v>
      </c>
      <c r="X69" s="156">
        <v>0</v>
      </c>
      <c r="Y69" s="279">
        <v>10</v>
      </c>
      <c r="Z69" s="279">
        <v>1</v>
      </c>
      <c r="AA69" s="173">
        <f t="shared" si="9"/>
        <v>11</v>
      </c>
      <c r="AB69" s="173">
        <f>+Q69+V69+AA69</f>
        <v>63</v>
      </c>
      <c r="AC69" s="39" t="s">
        <v>45</v>
      </c>
    </row>
    <row r="70" spans="1:30" s="31" customFormat="1" ht="41.25" customHeight="1">
      <c r="A70" s="135">
        <v>209</v>
      </c>
      <c r="B70" s="136" t="s">
        <v>120</v>
      </c>
      <c r="C70" s="137" t="s">
        <v>121</v>
      </c>
      <c r="D70" s="136" t="s">
        <v>124</v>
      </c>
      <c r="E70" s="138" t="s">
        <v>216</v>
      </c>
      <c r="F70" s="138">
        <v>20</v>
      </c>
      <c r="G70" s="137" t="s">
        <v>99</v>
      </c>
      <c r="H70" s="138">
        <v>2306</v>
      </c>
      <c r="I70" s="138" t="s">
        <v>29</v>
      </c>
      <c r="J70" s="178">
        <v>40969</v>
      </c>
      <c r="K70" s="178">
        <v>41274</v>
      </c>
      <c r="L70" s="179">
        <v>36</v>
      </c>
      <c r="M70" s="280">
        <v>0</v>
      </c>
      <c r="N70" s="280">
        <v>0</v>
      </c>
      <c r="O70" s="280">
        <v>0</v>
      </c>
      <c r="P70" s="280">
        <v>0</v>
      </c>
      <c r="Q70" s="281">
        <f t="shared" si="7"/>
        <v>0</v>
      </c>
      <c r="R70" s="282">
        <v>1</v>
      </c>
      <c r="S70" s="280">
        <v>0</v>
      </c>
      <c r="T70" s="280">
        <v>0</v>
      </c>
      <c r="U70" s="280">
        <v>0</v>
      </c>
      <c r="V70" s="281">
        <f t="shared" si="8"/>
        <v>1</v>
      </c>
      <c r="W70" s="280">
        <v>0</v>
      </c>
      <c r="X70" s="280">
        <v>0</v>
      </c>
      <c r="Y70" s="280">
        <v>1</v>
      </c>
      <c r="Z70" s="280">
        <v>0</v>
      </c>
      <c r="AA70" s="281">
        <f t="shared" si="9"/>
        <v>1</v>
      </c>
      <c r="AB70" s="170">
        <f>Q70+V70+AA70</f>
        <v>2</v>
      </c>
      <c r="AC70" s="39" t="s">
        <v>45</v>
      </c>
    </row>
    <row r="71" spans="1:30" s="31" customFormat="1" ht="41.25" hidden="1" customHeight="1">
      <c r="A71" s="74">
        <v>209</v>
      </c>
      <c r="B71" s="75" t="s">
        <v>120</v>
      </c>
      <c r="C71" s="76" t="s">
        <v>121</v>
      </c>
      <c r="D71" s="75" t="s">
        <v>124</v>
      </c>
      <c r="E71" s="77" t="s">
        <v>44</v>
      </c>
      <c r="F71" s="77">
        <v>22</v>
      </c>
      <c r="G71" s="78" t="s">
        <v>99</v>
      </c>
      <c r="H71" s="77">
        <v>2306</v>
      </c>
      <c r="I71" s="77" t="s">
        <v>29</v>
      </c>
      <c r="J71" s="80">
        <v>40969</v>
      </c>
      <c r="K71" s="80">
        <v>41274</v>
      </c>
      <c r="L71" s="100">
        <f>+Q71+V71+AA71</f>
        <v>6</v>
      </c>
      <c r="M71" s="129">
        <v>0</v>
      </c>
      <c r="N71" s="129">
        <v>0</v>
      </c>
      <c r="O71" s="129">
        <v>2</v>
      </c>
      <c r="P71" s="129">
        <v>1</v>
      </c>
      <c r="Q71" s="130">
        <f t="shared" si="7"/>
        <v>3</v>
      </c>
      <c r="R71" s="131">
        <v>0</v>
      </c>
      <c r="S71" s="129">
        <v>0</v>
      </c>
      <c r="T71" s="129">
        <v>0</v>
      </c>
      <c r="U71" s="129">
        <v>0</v>
      </c>
      <c r="V71" s="130">
        <f t="shared" si="8"/>
        <v>0</v>
      </c>
      <c r="W71" s="129">
        <v>0</v>
      </c>
      <c r="X71" s="129">
        <v>1</v>
      </c>
      <c r="Y71" s="129">
        <v>1</v>
      </c>
      <c r="Z71" s="129">
        <v>1</v>
      </c>
      <c r="AA71" s="130">
        <f t="shared" si="9"/>
        <v>3</v>
      </c>
      <c r="AB71" s="91">
        <f>Q71+V71+AA71</f>
        <v>6</v>
      </c>
      <c r="AC71" s="39" t="s">
        <v>45</v>
      </c>
    </row>
    <row r="74" spans="1:30" ht="18">
      <c r="B74" s="16" t="s">
        <v>84</v>
      </c>
      <c r="C74" s="4"/>
      <c r="D74" s="4"/>
      <c r="E74" s="5"/>
      <c r="F74" s="5"/>
      <c r="G74" s="30"/>
      <c r="H74" s="5"/>
      <c r="I74" s="5"/>
      <c r="J74" s="4"/>
      <c r="K74" s="4"/>
      <c r="M74" s="6"/>
      <c r="N74" s="6"/>
      <c r="O74" s="6"/>
      <c r="P74" s="6"/>
      <c r="R74" s="6"/>
      <c r="S74" s="6"/>
      <c r="T74" s="6"/>
      <c r="U74" s="6"/>
      <c r="W74" s="6"/>
      <c r="X74" s="6"/>
      <c r="Y74" s="6"/>
      <c r="Z74" s="6"/>
      <c r="AC74" s="22"/>
      <c r="AD74" s="342"/>
    </row>
    <row r="75" spans="1:30" ht="12.75">
      <c r="C75" s="1"/>
      <c r="D75" s="4"/>
      <c r="R75" s="6"/>
      <c r="S75" s="6"/>
      <c r="T75" s="6"/>
      <c r="U75" s="6"/>
      <c r="W75" s="6"/>
      <c r="X75" s="6"/>
      <c r="Y75" s="6"/>
      <c r="Z75" s="6"/>
      <c r="AC75" s="22"/>
    </row>
    <row r="76" spans="1:30" s="362" customFormat="1" ht="31.5" customHeight="1">
      <c r="A76" s="358" t="s">
        <v>147</v>
      </c>
      <c r="B76" s="358" t="s">
        <v>118</v>
      </c>
      <c r="C76" s="358" t="s">
        <v>119</v>
      </c>
      <c r="D76" s="358" t="s">
        <v>23</v>
      </c>
      <c r="E76" s="344" t="s">
        <v>21</v>
      </c>
      <c r="F76" s="344" t="s">
        <v>22</v>
      </c>
      <c r="G76" s="346" t="s">
        <v>0</v>
      </c>
      <c r="H76" s="348" t="s">
        <v>1</v>
      </c>
      <c r="I76" s="349"/>
      <c r="J76" s="344" t="s">
        <v>2</v>
      </c>
      <c r="K76" s="344" t="s">
        <v>3</v>
      </c>
      <c r="L76" s="353" t="s">
        <v>261</v>
      </c>
      <c r="M76" s="350" t="s">
        <v>214</v>
      </c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2"/>
      <c r="AB76" s="344" t="s">
        <v>208</v>
      </c>
      <c r="AC76" s="22"/>
    </row>
    <row r="77" spans="1:30" s="362" customFormat="1" ht="30" customHeight="1">
      <c r="A77" s="359"/>
      <c r="B77" s="359"/>
      <c r="C77" s="359"/>
      <c r="D77" s="359"/>
      <c r="E77" s="345"/>
      <c r="F77" s="345"/>
      <c r="G77" s="347"/>
      <c r="H77" s="364" t="s">
        <v>4</v>
      </c>
      <c r="I77" s="364" t="s">
        <v>5</v>
      </c>
      <c r="J77" s="345"/>
      <c r="K77" s="345"/>
      <c r="L77" s="354"/>
      <c r="M77" s="19" t="s">
        <v>6</v>
      </c>
      <c r="N77" s="19" t="s">
        <v>7</v>
      </c>
      <c r="O77" s="19" t="s">
        <v>8</v>
      </c>
      <c r="P77" s="19" t="s">
        <v>9</v>
      </c>
      <c r="Q77" s="19" t="s">
        <v>239</v>
      </c>
      <c r="R77" s="19" t="s">
        <v>10</v>
      </c>
      <c r="S77" s="19" t="s">
        <v>11</v>
      </c>
      <c r="T77" s="19" t="s">
        <v>12</v>
      </c>
      <c r="U77" s="19" t="s">
        <v>13</v>
      </c>
      <c r="V77" s="19" t="s">
        <v>14</v>
      </c>
      <c r="W77" s="19" t="s">
        <v>15</v>
      </c>
      <c r="X77" s="19" t="s">
        <v>16</v>
      </c>
      <c r="Y77" s="19" t="s">
        <v>17</v>
      </c>
      <c r="Z77" s="19" t="s">
        <v>18</v>
      </c>
      <c r="AA77" s="19" t="s">
        <v>19</v>
      </c>
      <c r="AB77" s="345"/>
      <c r="AC77" s="22"/>
    </row>
    <row r="78" spans="1:30" s="31" customFormat="1" ht="41.25" customHeight="1">
      <c r="A78" s="135">
        <v>210</v>
      </c>
      <c r="B78" s="136" t="s">
        <v>120</v>
      </c>
      <c r="C78" s="137" t="s">
        <v>121</v>
      </c>
      <c r="D78" s="136" t="s">
        <v>124</v>
      </c>
      <c r="E78" s="138" t="s">
        <v>104</v>
      </c>
      <c r="F78" s="138">
        <v>21</v>
      </c>
      <c r="G78" s="137" t="s">
        <v>110</v>
      </c>
      <c r="H78" s="138">
        <v>2303</v>
      </c>
      <c r="I78" s="163" t="s">
        <v>33</v>
      </c>
      <c r="J78" s="178">
        <v>40983</v>
      </c>
      <c r="K78" s="178">
        <v>41273</v>
      </c>
      <c r="L78" s="179">
        <v>1081</v>
      </c>
      <c r="M78" s="169">
        <v>0</v>
      </c>
      <c r="N78" s="169">
        <v>0</v>
      </c>
      <c r="O78" s="169">
        <v>0</v>
      </c>
      <c r="P78" s="169">
        <v>0</v>
      </c>
      <c r="Q78" s="283">
        <f>SUM(N78:P78)</f>
        <v>0</v>
      </c>
      <c r="R78" s="164">
        <v>0</v>
      </c>
      <c r="S78" s="164">
        <v>0</v>
      </c>
      <c r="T78" s="164">
        <v>0</v>
      </c>
      <c r="U78" s="164">
        <v>0</v>
      </c>
      <c r="V78" s="283">
        <f>SUM(R78:U78)</f>
        <v>0</v>
      </c>
      <c r="W78" s="169">
        <v>0</v>
      </c>
      <c r="X78" s="169">
        <v>0</v>
      </c>
      <c r="Y78" s="169">
        <v>0</v>
      </c>
      <c r="Z78" s="169">
        <v>0</v>
      </c>
      <c r="AA78" s="283">
        <f>SUM(W78:Z78)</f>
        <v>0</v>
      </c>
      <c r="AB78" s="145">
        <f t="shared" ref="AB78:AB83" si="11">+Q78+V78+AA78</f>
        <v>0</v>
      </c>
      <c r="AC78" s="47" t="s">
        <v>101</v>
      </c>
    </row>
    <row r="79" spans="1:30" s="31" customFormat="1" ht="38.25" hidden="1">
      <c r="A79" s="147">
        <v>210</v>
      </c>
      <c r="B79" s="136" t="s">
        <v>120</v>
      </c>
      <c r="C79" s="137" t="s">
        <v>121</v>
      </c>
      <c r="D79" s="136" t="s">
        <v>124</v>
      </c>
      <c r="E79" s="150" t="s">
        <v>104</v>
      </c>
      <c r="F79" s="150">
        <v>23</v>
      </c>
      <c r="G79" s="149" t="s">
        <v>110</v>
      </c>
      <c r="H79" s="150">
        <v>2303</v>
      </c>
      <c r="I79" s="166" t="s">
        <v>33</v>
      </c>
      <c r="J79" s="153">
        <v>40983</v>
      </c>
      <c r="K79" s="153">
        <v>41273</v>
      </c>
      <c r="L79" s="183">
        <f>+Q79+V79+AA79</f>
        <v>1081</v>
      </c>
      <c r="M79" s="172">
        <v>0</v>
      </c>
      <c r="N79" s="172">
        <v>0</v>
      </c>
      <c r="O79" s="172">
        <v>128</v>
      </c>
      <c r="P79" s="172">
        <v>120</v>
      </c>
      <c r="Q79" s="284">
        <f>SUM(N79:P79)</f>
        <v>248</v>
      </c>
      <c r="R79" s="167">
        <v>90</v>
      </c>
      <c r="S79" s="167">
        <v>105</v>
      </c>
      <c r="T79" s="167">
        <v>100</v>
      </c>
      <c r="U79" s="167">
        <v>95</v>
      </c>
      <c r="V79" s="284">
        <f>SUM(R79:U79)</f>
        <v>390</v>
      </c>
      <c r="W79" s="172">
        <v>102</v>
      </c>
      <c r="X79" s="172">
        <v>123</v>
      </c>
      <c r="Y79" s="172">
        <v>118</v>
      </c>
      <c r="Z79" s="172">
        <v>100</v>
      </c>
      <c r="AA79" s="284">
        <f>SUM(W79:Z79)</f>
        <v>443</v>
      </c>
      <c r="AB79" s="157">
        <f t="shared" si="11"/>
        <v>1081</v>
      </c>
      <c r="AC79" s="47" t="s">
        <v>101</v>
      </c>
    </row>
    <row r="80" spans="1:30" s="31" customFormat="1" ht="38.25">
      <c r="A80" s="135">
        <v>210</v>
      </c>
      <c r="B80" s="136" t="s">
        <v>120</v>
      </c>
      <c r="C80" s="137" t="s">
        <v>121</v>
      </c>
      <c r="D80" s="136" t="s">
        <v>124</v>
      </c>
      <c r="E80" s="138" t="s">
        <v>105</v>
      </c>
      <c r="F80" s="138">
        <v>22</v>
      </c>
      <c r="G80" s="137" t="s">
        <v>102</v>
      </c>
      <c r="H80" s="138">
        <v>2306</v>
      </c>
      <c r="I80" s="138" t="s">
        <v>29</v>
      </c>
      <c r="J80" s="178">
        <v>41014</v>
      </c>
      <c r="K80" s="178">
        <v>41228</v>
      </c>
      <c r="L80" s="179">
        <v>14</v>
      </c>
      <c r="M80" s="272">
        <v>0</v>
      </c>
      <c r="N80" s="272">
        <v>0</v>
      </c>
      <c r="O80" s="272">
        <v>0</v>
      </c>
      <c r="P80" s="272">
        <v>0</v>
      </c>
      <c r="Q80" s="283">
        <f>SUM(N80:P80)</f>
        <v>0</v>
      </c>
      <c r="R80" s="215">
        <v>2</v>
      </c>
      <c r="S80" s="215">
        <v>1</v>
      </c>
      <c r="T80" s="215">
        <v>3</v>
      </c>
      <c r="U80" s="215">
        <v>2</v>
      </c>
      <c r="V80" s="283">
        <f>SUM(R80:U80)</f>
        <v>8</v>
      </c>
      <c r="W80" s="272">
        <v>1</v>
      </c>
      <c r="X80" s="272">
        <v>1</v>
      </c>
      <c r="Y80" s="272">
        <v>4</v>
      </c>
      <c r="Z80" s="272">
        <v>0</v>
      </c>
      <c r="AA80" s="283">
        <f>SUM(W80:Z80)</f>
        <v>6</v>
      </c>
      <c r="AB80" s="283">
        <f t="shared" si="11"/>
        <v>14</v>
      </c>
      <c r="AC80" s="47" t="s">
        <v>161</v>
      </c>
    </row>
    <row r="81" spans="1:29" s="31" customFormat="1" ht="38.25" hidden="1">
      <c r="A81" s="147">
        <v>210</v>
      </c>
      <c r="B81" s="136" t="s">
        <v>120</v>
      </c>
      <c r="C81" s="137" t="s">
        <v>121</v>
      </c>
      <c r="D81" s="136" t="s">
        <v>124</v>
      </c>
      <c r="E81" s="150" t="s">
        <v>105</v>
      </c>
      <c r="F81" s="150">
        <v>24</v>
      </c>
      <c r="G81" s="149" t="s">
        <v>102</v>
      </c>
      <c r="H81" s="150">
        <v>2306</v>
      </c>
      <c r="I81" s="150" t="s">
        <v>29</v>
      </c>
      <c r="J81" s="153">
        <v>41014</v>
      </c>
      <c r="K81" s="153">
        <v>41228</v>
      </c>
      <c r="L81" s="183">
        <f>+Q81+V81+AA81</f>
        <v>20</v>
      </c>
      <c r="M81" s="274">
        <v>0</v>
      </c>
      <c r="N81" s="274">
        <v>0</v>
      </c>
      <c r="O81" s="274">
        <v>0</v>
      </c>
      <c r="P81" s="274">
        <v>2</v>
      </c>
      <c r="Q81" s="284">
        <f>SUM(N81:P81)</f>
        <v>2</v>
      </c>
      <c r="R81" s="218">
        <v>3</v>
      </c>
      <c r="S81" s="218">
        <v>3</v>
      </c>
      <c r="T81" s="218">
        <v>3</v>
      </c>
      <c r="U81" s="218">
        <v>3</v>
      </c>
      <c r="V81" s="284">
        <f>SUM(R81:U81)</f>
        <v>12</v>
      </c>
      <c r="W81" s="274">
        <v>3</v>
      </c>
      <c r="X81" s="274">
        <v>2</v>
      </c>
      <c r="Y81" s="274">
        <v>1</v>
      </c>
      <c r="Z81" s="274">
        <v>0</v>
      </c>
      <c r="AA81" s="284">
        <f>SUM(W81:Z81)</f>
        <v>6</v>
      </c>
      <c r="AB81" s="284">
        <f t="shared" si="11"/>
        <v>20</v>
      </c>
      <c r="AC81" s="47" t="s">
        <v>161</v>
      </c>
    </row>
    <row r="82" spans="1:29" s="31" customFormat="1" ht="12.75">
      <c r="A82" s="135">
        <v>210</v>
      </c>
      <c r="B82" s="136" t="s">
        <v>120</v>
      </c>
      <c r="C82" s="137" t="s">
        <v>121</v>
      </c>
      <c r="D82" s="136" t="s">
        <v>124</v>
      </c>
      <c r="E82" s="138" t="s">
        <v>106</v>
      </c>
      <c r="F82" s="138">
        <v>23</v>
      </c>
      <c r="G82" s="211" t="s">
        <v>103</v>
      </c>
      <c r="H82" s="138">
        <v>2303</v>
      </c>
      <c r="I82" s="285" t="s">
        <v>33</v>
      </c>
      <c r="J82" s="141">
        <v>40910</v>
      </c>
      <c r="K82" s="141" t="s">
        <v>149</v>
      </c>
      <c r="L82" s="160">
        <v>110</v>
      </c>
      <c r="M82" s="214">
        <v>0</v>
      </c>
      <c r="N82" s="214">
        <v>0</v>
      </c>
      <c r="O82" s="214">
        <v>0</v>
      </c>
      <c r="P82" s="214">
        <v>0</v>
      </c>
      <c r="Q82" s="234">
        <f>+M82+N82+O82+P82</f>
        <v>0</v>
      </c>
      <c r="R82" s="215">
        <v>37</v>
      </c>
      <c r="S82" s="215">
        <v>0</v>
      </c>
      <c r="T82" s="215">
        <v>34</v>
      </c>
      <c r="U82" s="215">
        <v>24</v>
      </c>
      <c r="V82" s="234">
        <f>+R82+S82+T82+U82</f>
        <v>95</v>
      </c>
      <c r="W82" s="214">
        <v>0</v>
      </c>
      <c r="X82" s="214">
        <v>3</v>
      </c>
      <c r="Y82" s="214">
        <v>12</v>
      </c>
      <c r="Z82" s="214">
        <v>0</v>
      </c>
      <c r="AA82" s="234">
        <f>+W82+X82+Y82+Z82</f>
        <v>15</v>
      </c>
      <c r="AB82" s="234">
        <f t="shared" si="11"/>
        <v>110</v>
      </c>
      <c r="AC82" s="47" t="s">
        <v>111</v>
      </c>
    </row>
    <row r="83" spans="1:29" s="31" customFormat="1" ht="40.5" hidden="1">
      <c r="A83" s="74">
        <v>210</v>
      </c>
      <c r="B83" s="87" t="s">
        <v>78</v>
      </c>
      <c r="C83" s="78" t="s">
        <v>80</v>
      </c>
      <c r="D83" s="75" t="s">
        <v>34</v>
      </c>
      <c r="E83" s="77" t="s">
        <v>106</v>
      </c>
      <c r="F83" s="77">
        <v>25</v>
      </c>
      <c r="G83" s="115" t="s">
        <v>103</v>
      </c>
      <c r="H83" s="77">
        <v>2303</v>
      </c>
      <c r="I83" s="132" t="s">
        <v>33</v>
      </c>
      <c r="J83" s="80">
        <v>40910</v>
      </c>
      <c r="K83" s="80" t="s">
        <v>149</v>
      </c>
      <c r="L83" s="100">
        <f>+Q83+V83+AA83</f>
        <v>110</v>
      </c>
      <c r="M83" s="104">
        <v>6</v>
      </c>
      <c r="N83" s="104">
        <v>10</v>
      </c>
      <c r="O83" s="104">
        <v>10</v>
      </c>
      <c r="P83" s="104">
        <v>9</v>
      </c>
      <c r="Q83" s="105">
        <f>+M83+N83+O83+P83</f>
        <v>35</v>
      </c>
      <c r="R83" s="106">
        <v>10</v>
      </c>
      <c r="S83" s="106">
        <v>10</v>
      </c>
      <c r="T83" s="106">
        <v>10</v>
      </c>
      <c r="U83" s="106">
        <v>10</v>
      </c>
      <c r="V83" s="105">
        <f>+R83+S83+T83+U83</f>
        <v>40</v>
      </c>
      <c r="W83" s="104">
        <v>10</v>
      </c>
      <c r="X83" s="104">
        <v>10</v>
      </c>
      <c r="Y83" s="104">
        <v>10</v>
      </c>
      <c r="Z83" s="104">
        <v>5</v>
      </c>
      <c r="AA83" s="105">
        <f>+W83+X83+Y83+Z83</f>
        <v>35</v>
      </c>
      <c r="AB83" s="105">
        <f t="shared" si="11"/>
        <v>110</v>
      </c>
      <c r="AC83" s="47" t="s">
        <v>111</v>
      </c>
    </row>
  </sheetData>
  <mergeCells count="80">
    <mergeCell ref="E26:E27"/>
    <mergeCell ref="D18:D19"/>
    <mergeCell ref="D26:D27"/>
    <mergeCell ref="F18:F19"/>
    <mergeCell ref="B76:B77"/>
    <mergeCell ref="C76:C77"/>
    <mergeCell ref="D76:D77"/>
    <mergeCell ref="E76:E77"/>
    <mergeCell ref="F76:F77"/>
    <mergeCell ref="J53:J54"/>
    <mergeCell ref="K53:K54"/>
    <mergeCell ref="M53:AA53"/>
    <mergeCell ref="L6:L7"/>
    <mergeCell ref="L53:L54"/>
    <mergeCell ref="J18:J19"/>
    <mergeCell ref="K18:K19"/>
    <mergeCell ref="L18:L19"/>
    <mergeCell ref="J26:J27"/>
    <mergeCell ref="K26:K27"/>
    <mergeCell ref="L26:L27"/>
    <mergeCell ref="K6:K7"/>
    <mergeCell ref="M18:AA18"/>
    <mergeCell ref="G76:G77"/>
    <mergeCell ref="K60:K61"/>
    <mergeCell ref="M60:AA60"/>
    <mergeCell ref="J76:J77"/>
    <mergeCell ref="K76:K77"/>
    <mergeCell ref="J60:J61"/>
    <mergeCell ref="H76:I76"/>
    <mergeCell ref="L60:L61"/>
    <mergeCell ref="L76:L77"/>
    <mergeCell ref="M76:AA76"/>
    <mergeCell ref="AB76:AB77"/>
    <mergeCell ref="AB18:AB19"/>
    <mergeCell ref="M26:AA26"/>
    <mergeCell ref="AB26:AB27"/>
    <mergeCell ref="AB60:AB61"/>
    <mergeCell ref="AB53:AB54"/>
    <mergeCell ref="H18:I18"/>
    <mergeCell ref="H26:I26"/>
    <mergeCell ref="B26:B27"/>
    <mergeCell ref="E18:E19"/>
    <mergeCell ref="E60:E61"/>
    <mergeCell ref="F60:F61"/>
    <mergeCell ref="G60:G61"/>
    <mergeCell ref="H60:I60"/>
    <mergeCell ref="G26:G27"/>
    <mergeCell ref="G53:G54"/>
    <mergeCell ref="F26:F27"/>
    <mergeCell ref="H53:I53"/>
    <mergeCell ref="G18:G19"/>
    <mergeCell ref="E53:E54"/>
    <mergeCell ref="F53:F54"/>
    <mergeCell ref="B18:B19"/>
    <mergeCell ref="C6:C7"/>
    <mergeCell ref="D6:D7"/>
    <mergeCell ref="B60:B61"/>
    <mergeCell ref="C60:C61"/>
    <mergeCell ref="D60:D61"/>
    <mergeCell ref="D53:D54"/>
    <mergeCell ref="B53:B54"/>
    <mergeCell ref="C53:C54"/>
    <mergeCell ref="C18:C19"/>
    <mergeCell ref="C26:C27"/>
    <mergeCell ref="A2:AB2"/>
    <mergeCell ref="A1:AB1"/>
    <mergeCell ref="A60:A61"/>
    <mergeCell ref="A76:A77"/>
    <mergeCell ref="M6:AA6"/>
    <mergeCell ref="AB6:AB7"/>
    <mergeCell ref="A6:A7"/>
    <mergeCell ref="A18:A19"/>
    <mergeCell ref="A26:A27"/>
    <mergeCell ref="A53:A54"/>
    <mergeCell ref="E6:E7"/>
    <mergeCell ref="F6:F7"/>
    <mergeCell ref="G6:G7"/>
    <mergeCell ref="H6:I6"/>
    <mergeCell ref="J6:J7"/>
    <mergeCell ref="B6:B7"/>
  </mergeCells>
  <phoneticPr fontId="2" type="noConversion"/>
  <printOptions horizontalCentered="1" verticalCentered="1"/>
  <pageMargins left="7.0000000000000007E-2" right="0" top="0.25" bottom="0.47" header="0" footer="0.46"/>
  <pageSetup scale="73" firstPageNumber="65" orientation="landscape" horizontalDpi="300" verticalDpi="300" r:id="rId1"/>
  <headerFooter alignWithMargins="0"/>
  <rowBreaks count="2" manualBreakCount="2">
    <brk id="23" max="28" man="1"/>
    <brk id="5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TERMINALES</vt:lpstr>
      <vt:lpstr>INTERMEDIAS</vt:lpstr>
      <vt:lpstr>INTERMEDIAS!Área_de_impresión</vt:lpstr>
      <vt:lpstr>TERMINALES!Área_de_impresión</vt:lpstr>
    </vt:vector>
  </TitlesOfParts>
  <Company>UPIE-MAGA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</dc:creator>
  <cp:lastModifiedBy>INFORMATICA</cp:lastModifiedBy>
  <cp:lastPrinted>2012-12-27T19:03:55Z</cp:lastPrinted>
  <dcterms:created xsi:type="dcterms:W3CDTF">2009-08-10T20:41:56Z</dcterms:created>
  <dcterms:modified xsi:type="dcterms:W3CDTF">2012-12-27T19:04:11Z</dcterms:modified>
</cp:coreProperties>
</file>