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uan.ordonez\Desktop\4) 16 REP SIGES Y SICOIN  DIC 25\2) 16 REP SIGES Y SICOIN  DIC   25\A) 13 REPORTES SICOIN  2025\G) NUMERAL 29\12. PLAN SEG ALIM\"/>
    </mc:Choice>
  </mc:AlternateContent>
  <xr:revisionPtr revIDLastSave="0" documentId="13_ncr:1_{51C0612F-C42F-4D80-8058-5250A1F7377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 INFORME A DIC 25" sheetId="22" r:id="rId1"/>
    <sheet name="DICIEMBRE" sheetId="20" r:id="rId2"/>
    <sheet name="31 DICIEMBRE, ORIGINAL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2" l="1"/>
  <c r="F27" i="22"/>
  <c r="E27" i="22"/>
  <c r="D27" i="22"/>
  <c r="C27" i="22"/>
  <c r="B27" i="22"/>
  <c r="G26" i="22"/>
  <c r="F26" i="22"/>
  <c r="E26" i="22"/>
  <c r="D26" i="22"/>
  <c r="C26" i="22"/>
  <c r="B26" i="22"/>
  <c r="G25" i="22"/>
  <c r="F25" i="22"/>
  <c r="E25" i="22"/>
  <c r="D25" i="22"/>
  <c r="C25" i="22"/>
  <c r="B25" i="22"/>
  <c r="G24" i="22"/>
  <c r="F24" i="22"/>
  <c r="E24" i="22"/>
  <c r="D24" i="22"/>
  <c r="C24" i="22"/>
  <c r="B24" i="22"/>
  <c r="G23" i="22"/>
  <c r="F23" i="22"/>
  <c r="E23" i="22"/>
  <c r="D23" i="22"/>
  <c r="C23" i="22"/>
  <c r="B23" i="22"/>
  <c r="G22" i="22"/>
  <c r="F22" i="22"/>
  <c r="E22" i="22"/>
  <c r="D22" i="22"/>
  <c r="C22" i="22"/>
  <c r="B22" i="22"/>
  <c r="G21" i="22"/>
  <c r="F21" i="22"/>
  <c r="E21" i="22"/>
  <c r="D21" i="22"/>
  <c r="C21" i="22"/>
  <c r="B21" i="22"/>
  <c r="G20" i="22"/>
  <c r="F20" i="22"/>
  <c r="E20" i="22"/>
  <c r="D20" i="22"/>
  <c r="C20" i="22"/>
  <c r="B20" i="22"/>
  <c r="G19" i="22"/>
  <c r="F19" i="22"/>
  <c r="E19" i="22"/>
  <c r="D19" i="22"/>
  <c r="C19" i="22"/>
  <c r="B19" i="22"/>
  <c r="G18" i="22"/>
  <c r="F18" i="22"/>
  <c r="E18" i="22"/>
  <c r="D18" i="22"/>
  <c r="C18" i="22"/>
  <c r="B18" i="22"/>
  <c r="G17" i="22"/>
  <c r="F17" i="22"/>
  <c r="E17" i="22"/>
  <c r="E14" i="22" s="1"/>
  <c r="D17" i="22"/>
  <c r="D14" i="22" s="1"/>
  <c r="C17" i="22"/>
  <c r="B17" i="22"/>
  <c r="G16" i="22"/>
  <c r="F16" i="22"/>
  <c r="E16" i="22"/>
  <c r="D16" i="22"/>
  <c r="C16" i="22"/>
  <c r="B16" i="22"/>
  <c r="G15" i="22"/>
  <c r="G14" i="22" s="1"/>
  <c r="H14" i="22" s="1"/>
  <c r="F15" i="22"/>
  <c r="F14" i="22" s="1"/>
  <c r="E15" i="22"/>
  <c r="D15" i="22"/>
  <c r="C15" i="22"/>
  <c r="B15" i="22"/>
  <c r="G13" i="22"/>
  <c r="G12" i="22" s="1"/>
  <c r="F13" i="22"/>
  <c r="F12" i="22" s="1"/>
  <c r="E13" i="22"/>
  <c r="E12" i="22" s="1"/>
  <c r="D13" i="22"/>
  <c r="D12" i="22" s="1"/>
  <c r="C13" i="22"/>
  <c r="B13" i="22"/>
  <c r="G11" i="22"/>
  <c r="F11" i="22"/>
  <c r="E11" i="22"/>
  <c r="D11" i="22"/>
  <c r="D6" i="22" s="1"/>
  <c r="C11" i="22"/>
  <c r="B11" i="22"/>
  <c r="G10" i="22"/>
  <c r="G6" i="22" s="1"/>
  <c r="F10" i="22"/>
  <c r="E10" i="22"/>
  <c r="D10" i="22"/>
  <c r="C10" i="22"/>
  <c r="B10" i="22"/>
  <c r="G9" i="22"/>
  <c r="F9" i="22"/>
  <c r="E9" i="22"/>
  <c r="D9" i="22"/>
  <c r="C9" i="22"/>
  <c r="B9" i="22"/>
  <c r="G8" i="22"/>
  <c r="F8" i="22"/>
  <c r="E8" i="22"/>
  <c r="D8" i="22"/>
  <c r="C8" i="22"/>
  <c r="B8" i="22"/>
  <c r="G7" i="22"/>
  <c r="F7" i="22"/>
  <c r="F6" i="22" s="1"/>
  <c r="F5" i="22" s="1"/>
  <c r="E7" i="22"/>
  <c r="E6" i="22" s="1"/>
  <c r="E5" i="22" s="1"/>
  <c r="D7" i="22"/>
  <c r="C7" i="22"/>
  <c r="B7" i="22"/>
  <c r="G4" i="21"/>
  <c r="N8" i="21" s="1"/>
  <c r="N10" i="21" s="1"/>
  <c r="G6" i="21"/>
  <c r="G8" i="21"/>
  <c r="K8" i="21" s="1"/>
  <c r="G10" i="21"/>
  <c r="G12" i="21"/>
  <c r="G14" i="21"/>
  <c r="G16" i="21"/>
  <c r="G18" i="21"/>
  <c r="G20" i="21"/>
  <c r="G22" i="21"/>
  <c r="G24" i="21"/>
  <c r="G26" i="21"/>
  <c r="G28" i="21"/>
  <c r="G30" i="21"/>
  <c r="G32" i="21"/>
  <c r="G34" i="21"/>
  <c r="G36" i="21"/>
  <c r="G38" i="21"/>
  <c r="G2" i="21"/>
  <c r="E4" i="21"/>
  <c r="E6" i="21"/>
  <c r="E8" i="21"/>
  <c r="E10" i="21"/>
  <c r="E12" i="21"/>
  <c r="E14" i="21"/>
  <c r="E16" i="21"/>
  <c r="E18" i="21"/>
  <c r="E20" i="21"/>
  <c r="E22" i="21"/>
  <c r="E24" i="21"/>
  <c r="E26" i="21"/>
  <c r="E28" i="21"/>
  <c r="E30" i="21"/>
  <c r="E32" i="21"/>
  <c r="E34" i="21"/>
  <c r="E36" i="21"/>
  <c r="E38" i="21"/>
  <c r="E2" i="21"/>
  <c r="D4" i="21"/>
  <c r="D6" i="21"/>
  <c r="D8" i="21"/>
  <c r="D10" i="21"/>
  <c r="D12" i="21"/>
  <c r="D14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2" i="21"/>
  <c r="C4" i="21"/>
  <c r="C6" i="21"/>
  <c r="C8" i="21"/>
  <c r="C10" i="21"/>
  <c r="C12" i="21"/>
  <c r="C14" i="21"/>
  <c r="C16" i="21"/>
  <c r="C18" i="21"/>
  <c r="C20" i="21"/>
  <c r="C22" i="21"/>
  <c r="C24" i="21"/>
  <c r="C26" i="21"/>
  <c r="C28" i="21"/>
  <c r="C30" i="21"/>
  <c r="C32" i="21"/>
  <c r="C34" i="21"/>
  <c r="C36" i="21"/>
  <c r="C38" i="21"/>
  <c r="C2" i="21"/>
  <c r="B4" i="21"/>
  <c r="B6" i="21"/>
  <c r="B8" i="21"/>
  <c r="B10" i="21"/>
  <c r="B12" i="21"/>
  <c r="B14" i="21"/>
  <c r="B16" i="21"/>
  <c r="B18" i="21"/>
  <c r="B20" i="21"/>
  <c r="B22" i="21"/>
  <c r="B24" i="21"/>
  <c r="B26" i="21"/>
  <c r="B28" i="21"/>
  <c r="B30" i="21"/>
  <c r="B32" i="21"/>
  <c r="B34" i="21"/>
  <c r="B36" i="21"/>
  <c r="B38" i="21"/>
  <c r="B2" i="21"/>
  <c r="J6" i="21"/>
  <c r="H12" i="22" l="1"/>
  <c r="G5" i="22"/>
  <c r="H5" i="22" s="1"/>
  <c r="H6" i="22"/>
  <c r="D5" i="22"/>
  <c r="H25" i="22"/>
  <c r="H15" i="22"/>
  <c r="H22" i="22"/>
  <c r="H8" i="22"/>
  <c r="H16" i="22"/>
  <c r="H21" i="22"/>
  <c r="H17" i="22"/>
  <c r="H7" i="22"/>
  <c r="H23" i="22"/>
  <c r="H13" i="22"/>
  <c r="H19" i="22"/>
  <c r="H24" i="22"/>
  <c r="H20" i="22"/>
  <c r="H11" i="22"/>
  <c r="H26" i="22"/>
  <c r="H9" i="22"/>
  <c r="H18" i="22"/>
  <c r="H27" i="22"/>
  <c r="H10" i="22"/>
  <c r="P12" i="21"/>
  <c r="J8" i="20"/>
  <c r="F14" i="21" s="1"/>
  <c r="H14" i="21" s="1"/>
  <c r="J2" i="20"/>
  <c r="F2" i="21" s="1"/>
  <c r="H2" i="21" s="1"/>
  <c r="K21" i="20"/>
  <c r="I21" i="20"/>
  <c r="G21" i="20"/>
  <c r="E21" i="20"/>
  <c r="D21" i="20"/>
  <c r="J20" i="20"/>
  <c r="H20" i="20"/>
  <c r="F20" i="20"/>
  <c r="J19" i="20"/>
  <c r="H19" i="20"/>
  <c r="F19" i="20"/>
  <c r="J18" i="20"/>
  <c r="F34" i="21" s="1"/>
  <c r="H34" i="21" s="1"/>
  <c r="H18" i="20"/>
  <c r="F18" i="20"/>
  <c r="J17" i="20"/>
  <c r="H17" i="20"/>
  <c r="F17" i="20"/>
  <c r="J16" i="20"/>
  <c r="H16" i="20"/>
  <c r="F16" i="20"/>
  <c r="J15" i="20"/>
  <c r="H15" i="20"/>
  <c r="F15" i="20"/>
  <c r="J14" i="20"/>
  <c r="H14" i="20"/>
  <c r="F14" i="20"/>
  <c r="J13" i="20"/>
  <c r="F24" i="21" s="1"/>
  <c r="H24" i="21" s="1"/>
  <c r="H13" i="20"/>
  <c r="F13" i="20"/>
  <c r="J12" i="20"/>
  <c r="F22" i="21" s="1"/>
  <c r="H22" i="21" s="1"/>
  <c r="H12" i="20"/>
  <c r="F12" i="20"/>
  <c r="J11" i="20"/>
  <c r="F20" i="21" s="1"/>
  <c r="H20" i="21" s="1"/>
  <c r="H11" i="20"/>
  <c r="F11" i="20"/>
  <c r="J10" i="20"/>
  <c r="F18" i="21" s="1"/>
  <c r="H18" i="21" s="1"/>
  <c r="H10" i="20"/>
  <c r="F10" i="20"/>
  <c r="J9" i="20"/>
  <c r="H9" i="20"/>
  <c r="F9" i="20"/>
  <c r="H8" i="20"/>
  <c r="F8" i="20"/>
  <c r="J7" i="20"/>
  <c r="H7" i="20"/>
  <c r="F7" i="20"/>
  <c r="J6" i="20"/>
  <c r="H6" i="20"/>
  <c r="F6" i="20"/>
  <c r="J5" i="20"/>
  <c r="F8" i="21" s="1"/>
  <c r="L8" i="21" s="1"/>
  <c r="H5" i="20"/>
  <c r="F5" i="20"/>
  <c r="J4" i="20"/>
  <c r="F6" i="21" s="1"/>
  <c r="H6" i="21" s="1"/>
  <c r="H4" i="20"/>
  <c r="F4" i="20"/>
  <c r="J3" i="20"/>
  <c r="F4" i="21" s="1"/>
  <c r="H4" i="21" s="1"/>
  <c r="H3" i="20"/>
  <c r="F3" i="20"/>
  <c r="H2" i="20"/>
  <c r="F2" i="20"/>
  <c r="L5" i="20" l="1"/>
  <c r="L13" i="20"/>
  <c r="H21" i="20"/>
  <c r="L11" i="20"/>
  <c r="L12" i="20"/>
  <c r="L20" i="20"/>
  <c r="F38" i="21"/>
  <c r="H38" i="21" s="1"/>
  <c r="F21" i="20"/>
  <c r="L8" i="20"/>
  <c r="L19" i="20"/>
  <c r="F36" i="21"/>
  <c r="H36" i="21" s="1"/>
  <c r="L18" i="20"/>
  <c r="L17" i="20"/>
  <c r="F32" i="21"/>
  <c r="H32" i="21" s="1"/>
  <c r="L16" i="20"/>
  <c r="F30" i="21"/>
  <c r="H30" i="21" s="1"/>
  <c r="L15" i="20"/>
  <c r="F28" i="21"/>
  <c r="H28" i="21" s="1"/>
  <c r="L14" i="20"/>
  <c r="F26" i="21"/>
  <c r="H26" i="21" s="1"/>
  <c r="L10" i="20"/>
  <c r="L9" i="20"/>
  <c r="F16" i="21"/>
  <c r="H16" i="21" s="1"/>
  <c r="L7" i="20"/>
  <c r="F12" i="21"/>
  <c r="H12" i="21" s="1"/>
  <c r="L6" i="20"/>
  <c r="F10" i="21"/>
  <c r="H10" i="21" s="1"/>
  <c r="H8" i="21"/>
  <c r="L4" i="20"/>
  <c r="L3" i="20"/>
  <c r="Q12" i="21"/>
  <c r="L2" i="20"/>
  <c r="J21" i="20"/>
  <c r="L21" i="20" l="1"/>
</calcChain>
</file>

<file path=xl/sharedStrings.xml><?xml version="1.0" encoding="utf-8"?>
<sst xmlns="http://schemas.openxmlformats.org/spreadsheetml/2006/main" count="220" uniqueCount="59">
  <si>
    <t xml:space="preserve"> 11 01 000 001 000</t>
  </si>
  <si>
    <t>DIRECCIÓN Y COORDINACIÓN</t>
  </si>
  <si>
    <t xml:space="preserve"> 11 01 000 002 000</t>
  </si>
  <si>
    <t>ASISTENCIA Y DOTACIÓN DE ALIMENTOS</t>
  </si>
  <si>
    <t xml:space="preserve"> 11 02 000 001 000</t>
  </si>
  <si>
    <t xml:space="preserve"> 11 02 000 002 000</t>
  </si>
  <si>
    <t>PROMOCIÓN DE LA AGRICULTURA SENSIBLE A LA NUTRICIÓN Y FOMENTO DE HUERTOS</t>
  </si>
  <si>
    <t xml:space="preserve"> 11 02 000 003 000</t>
  </si>
  <si>
    <t>AGRICULTURA FAMILIAR PARA EL FORTALECIMIENTO DE LA ECONOMÍA CAMPESINA</t>
  </si>
  <si>
    <t xml:space="preserve"> 12 00 000 005 000</t>
  </si>
  <si>
    <t>SERVICIOS PARA EL MEJORAMIENTO DE LA PRODUCCIÓN AGROPECUARIA</t>
  </si>
  <si>
    <t xml:space="preserve"> 13 01 000 001 000</t>
  </si>
  <si>
    <t xml:space="preserve"> 13 01 000 002 000</t>
  </si>
  <si>
    <t>SERVICIOS PARA LA PRODUCCIÓN AGRÍCOLA SOSTENIBLE Y TECNIFICADA</t>
  </si>
  <si>
    <t xml:space="preserve"> 13 01 000 003 000</t>
  </si>
  <si>
    <t>SERVICIOS DE SEGURO AGROPECUARIO</t>
  </si>
  <si>
    <t xml:space="preserve"> 13 01 000 004 000</t>
  </si>
  <si>
    <t>SERVICIOS DE FORMACIÓN Y CAPACITACIÓN AGRÍCOLA Y FORESTAL</t>
  </si>
  <si>
    <t xml:space="preserve"> 13 01 000 005 000</t>
  </si>
  <si>
    <t>REACTIVACIÓN Y MODERNIZACIÓN DE LA ACTIVIDAD AGROPECUARIA (FONAGRO)</t>
  </si>
  <si>
    <t xml:space="preserve"> 13 01 000 006 000</t>
  </si>
  <si>
    <t>APOYO FINANCIERO PARA PRODUCTORES DEL SECTOR CAFETALERO</t>
  </si>
  <si>
    <t xml:space="preserve"> 13 02 000 001 000</t>
  </si>
  <si>
    <t xml:space="preserve"> 13 02 000 003 000</t>
  </si>
  <si>
    <t>APOYO A LA PRODUCCIÓN PECUARIA E HIDROBIOLÓGICA SOSTENIBLE Y TECNIFICADA</t>
  </si>
  <si>
    <t xml:space="preserve"> 13 02 000 004 000</t>
  </si>
  <si>
    <t>DIVERSIFICACIÓN PECUARIA E HIDROBIOLÓGICA PARA CRIANZA DE ESPECIES</t>
  </si>
  <si>
    <t xml:space="preserve"> 13 03 000 001 000</t>
  </si>
  <si>
    <t xml:space="preserve"> 13 03 000 002 000</t>
  </si>
  <si>
    <t>ASISTENCIA PARA LA ORGANIZACIÓN Y COMERCIALIZACIÓN PRODUCTIVA</t>
  </si>
  <si>
    <t xml:space="preserve"> 13 03 000 003 000</t>
  </si>
  <si>
    <t>FORTALECIMIENTO DE LA ADMINISTRACIÓN DEL AGUA PARA LA PRODUCCIÓN SOSTENIBLE</t>
  </si>
  <si>
    <t xml:space="preserve"> 13 03 001 000 001</t>
  </si>
  <si>
    <t>CONSTRUCCIÓN, AMPLIACIÓN, MEJORAMIENTO Y REPOSICIÓN DE INFRAESTRUCTURA DE RIEGO</t>
  </si>
  <si>
    <t>Modificado</t>
  </si>
  <si>
    <t>Vigente</t>
  </si>
  <si>
    <t>Devengado</t>
  </si>
  <si>
    <t>Total</t>
  </si>
  <si>
    <t>Actividad/Obra</t>
  </si>
  <si>
    <t>No.</t>
  </si>
  <si>
    <t>Código</t>
  </si>
  <si>
    <t>% ejec</t>
  </si>
  <si>
    <t>Solicitado MAGA Formulación</t>
  </si>
  <si>
    <t>Recomendado Minfin</t>
  </si>
  <si>
    <t>Diferencia 
Sol vs. Recom.</t>
  </si>
  <si>
    <t>Aprobado Congreso (Asignado)</t>
  </si>
  <si>
    <t>Diferencia
Recom. Minfin vs. Aprob. Congreso</t>
  </si>
  <si>
    <t>Asignado</t>
  </si>
  <si>
    <t xml:space="preserve">Programa/Actividad u obre </t>
  </si>
  <si>
    <t>MAGA. EJECUCIÓN PRESUPUESTARIA PLAN  DE SEGURIDAD ALIMENTARIA AL 31 DE DICIEMBRE DE 2025</t>
  </si>
  <si>
    <t>FUENTE:CONTROLES INTERNOS, CON BASE AL SISTEMA DE CONTABILIDAD INTEGRADA (SICOIN)</t>
  </si>
  <si>
    <t>8 DE ENERO DE 2026</t>
  </si>
  <si>
    <t>ACCESO Y DISPONIBILIDAD ALIMENTARIA</t>
  </si>
  <si>
    <t>INVESTIGACIÓN, RESTAURACIÓN Y CONSERVACIÓN DE SUELOS</t>
  </si>
  <si>
    <t xml:space="preserve">APOYO A LA PRODUCCIÓN AGRÍCOLA, PECUARIA E HIDROBIOLÓGICA </t>
  </si>
  <si>
    <t>MINISTERIO DE AGRICULTURA, GANADERÍA Y ALIMENTACIÓN</t>
  </si>
  <si>
    <t xml:space="preserve">ADMINISTRACIÓN FINANCIERA/PRESUPUESTO </t>
  </si>
  <si>
    <t xml:space="preserve">TOTAL </t>
  </si>
  <si>
    <t>% Ejec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</si>
</sst>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>
      <alignment vertical="top"/>
    </xf>
  </cellStyleXfs>
  <cellXfs count="44">
    <xf numFmtId="0" fontId="0" fillId="0" borderId="0" xfId="0">
      <alignment vertical="top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3" fontId="0" fillId="6" borderId="1" xfId="1" applyFont="1" applyFill="1" applyBorder="1" applyAlignment="1">
      <alignment vertical="center"/>
    </xf>
    <xf numFmtId="43" fontId="4" fillId="6" borderId="1" xfId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43" fontId="3" fillId="7" borderId="1" xfId="1" applyFont="1" applyFill="1" applyBorder="1" applyAlignment="1">
      <alignment horizontal="center" vertical="center" wrapText="1"/>
    </xf>
    <xf numFmtId="43" fontId="3" fillId="7" borderId="0" xfId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0" borderId="0" xfId="0" applyFont="1">
      <alignment vertical="top"/>
    </xf>
    <xf numFmtId="0" fontId="3" fillId="0" borderId="1" xfId="0" applyFont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43" fontId="3" fillId="7" borderId="4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6DFF1-CB7C-4809-B4B5-7FC2354FC87D}">
  <sheetPr>
    <tabColor theme="3" tint="0.749992370372631"/>
  </sheetPr>
  <dimension ref="A1:Q29"/>
  <sheetViews>
    <sheetView tabSelected="1" workbookViewId="0">
      <selection activeCell="J10" sqref="J10"/>
    </sheetView>
  </sheetViews>
  <sheetFormatPr baseColWidth="10" defaultRowHeight="12.75" x14ac:dyDescent="0.2"/>
  <cols>
    <col min="1" max="1" width="4" style="1" bestFit="1" customWidth="1"/>
    <col min="2" max="2" width="17" style="1" bestFit="1" customWidth="1"/>
    <col min="3" max="3" width="41" style="1" customWidth="1"/>
    <col min="4" max="4" width="16.5703125" style="2" bestFit="1" customWidth="1"/>
    <col min="5" max="5" width="18.7109375" style="2" customWidth="1"/>
    <col min="6" max="6" width="16.5703125" style="2" bestFit="1" customWidth="1"/>
    <col min="7" max="7" width="14.85546875" style="2" bestFit="1" customWidth="1"/>
    <col min="8" max="8" width="7.7109375" style="2" bestFit="1" customWidth="1"/>
    <col min="9" max="9" width="11.42578125" style="2"/>
    <col min="10" max="10" width="14.85546875" style="2" bestFit="1" customWidth="1"/>
    <col min="11" max="11" width="13.85546875" style="2" bestFit="1" customWidth="1"/>
    <col min="12" max="12" width="11.42578125" style="2"/>
    <col min="13" max="13" width="11.42578125" style="1"/>
    <col min="14" max="14" width="14.140625" style="1" customWidth="1"/>
    <col min="15" max="15" width="17.42578125" style="2" customWidth="1"/>
    <col min="16" max="16" width="13.7109375" style="1" bestFit="1" customWidth="1"/>
    <col min="17" max="16384" width="11.42578125" style="1"/>
  </cols>
  <sheetData>
    <row r="1" spans="1:17" ht="15.75" x14ac:dyDescent="0.2">
      <c r="A1" s="42" t="s">
        <v>55</v>
      </c>
      <c r="B1" s="42"/>
      <c r="C1" s="42"/>
      <c r="D1" s="42"/>
      <c r="E1" s="42"/>
      <c r="F1" s="42"/>
      <c r="G1" s="42"/>
      <c r="H1" s="42"/>
    </row>
    <row r="2" spans="1:17" ht="15.75" x14ac:dyDescent="0.2">
      <c r="A2" s="42" t="s">
        <v>56</v>
      </c>
      <c r="B2" s="42"/>
      <c r="C2" s="42"/>
      <c r="D2" s="42"/>
      <c r="E2" s="42"/>
      <c r="F2" s="42"/>
      <c r="G2" s="42"/>
      <c r="H2" s="42"/>
    </row>
    <row r="3" spans="1:17" ht="15.75" x14ac:dyDescent="0.2">
      <c r="A3" s="39" t="s">
        <v>49</v>
      </c>
      <c r="B3" s="39"/>
      <c r="C3" s="39"/>
      <c r="D3" s="39"/>
      <c r="E3" s="39"/>
      <c r="F3" s="39"/>
      <c r="G3" s="39"/>
      <c r="H3" s="39"/>
    </row>
    <row r="4" spans="1:17" s="34" customFormat="1" ht="31.5" x14ac:dyDescent="0.2">
      <c r="A4" s="35" t="s">
        <v>39</v>
      </c>
      <c r="B4" s="35" t="s">
        <v>40</v>
      </c>
      <c r="C4" s="35" t="s">
        <v>48</v>
      </c>
      <c r="D4" s="36" t="s">
        <v>47</v>
      </c>
      <c r="E4" s="37" t="s">
        <v>34</v>
      </c>
      <c r="F4" s="37" t="s">
        <v>35</v>
      </c>
      <c r="G4" s="37" t="s">
        <v>36</v>
      </c>
      <c r="H4" s="36" t="s">
        <v>58</v>
      </c>
      <c r="I4" s="38"/>
      <c r="J4" s="38"/>
      <c r="K4" s="38"/>
      <c r="L4" s="38"/>
      <c r="O4" s="38"/>
    </row>
    <row r="5" spans="1:17" s="28" customFormat="1" x14ac:dyDescent="0.2">
      <c r="A5" s="25"/>
      <c r="B5" s="25"/>
      <c r="C5" s="25" t="s">
        <v>57</v>
      </c>
      <c r="D5" s="26">
        <f>SUM(D6:D27)/2</f>
        <v>1806985904</v>
      </c>
      <c r="E5" s="26">
        <f t="shared" ref="E5:G5" si="0">SUM(E6:E27)/2</f>
        <v>-680987656</v>
      </c>
      <c r="F5" s="26">
        <f t="shared" si="0"/>
        <v>1125998248</v>
      </c>
      <c r="G5" s="26">
        <f t="shared" si="0"/>
        <v>976716940.99999988</v>
      </c>
      <c r="H5" s="32">
        <f>+(G5/F5)*100</f>
        <v>86.742314451629582</v>
      </c>
      <c r="I5" s="27"/>
      <c r="J5" s="27"/>
      <c r="K5" s="27"/>
      <c r="L5" s="27"/>
      <c r="O5" s="27"/>
    </row>
    <row r="6" spans="1:17" s="28" customFormat="1" x14ac:dyDescent="0.2">
      <c r="A6" s="31"/>
      <c r="B6" s="31"/>
      <c r="C6" s="29" t="s">
        <v>52</v>
      </c>
      <c r="D6" s="32">
        <f>SUM(D7:D11)</f>
        <v>1200060251</v>
      </c>
      <c r="E6" s="32">
        <f t="shared" ref="E6:G6" si="1">SUM(E7:E11)</f>
        <v>-515382971</v>
      </c>
      <c r="F6" s="32">
        <f t="shared" si="1"/>
        <v>684677280</v>
      </c>
      <c r="G6" s="32">
        <f t="shared" si="1"/>
        <v>633285022.46000004</v>
      </c>
      <c r="H6" s="32">
        <f>+(G6/F6)*100</f>
        <v>92.493944367483621</v>
      </c>
      <c r="I6" s="27"/>
      <c r="J6" s="27"/>
      <c r="K6" s="27"/>
      <c r="L6" s="27"/>
      <c r="O6" s="27"/>
    </row>
    <row r="7" spans="1:17" x14ac:dyDescent="0.2">
      <c r="A7" s="4">
        <v>1</v>
      </c>
      <c r="B7" s="4" t="str">
        <f>+DICIEMBRE!B2</f>
        <v xml:space="preserve"> 11 01 000 001 000</v>
      </c>
      <c r="C7" s="6" t="str">
        <f>+DICIEMBRE!C2</f>
        <v>DIRECCIÓN Y COORDINACIÓN</v>
      </c>
      <c r="D7" s="7">
        <f>+DICIEMBRE!G2</f>
        <v>49963397</v>
      </c>
      <c r="E7" s="7">
        <f>+DICIEMBRE!I2</f>
        <v>-22967721</v>
      </c>
      <c r="F7" s="5">
        <f>+DICIEMBRE!J2</f>
        <v>26995676</v>
      </c>
      <c r="G7" s="5">
        <f>+DICIEMBRE!K2</f>
        <v>21438968.18</v>
      </c>
      <c r="H7" s="5">
        <f>+G7/F7*100</f>
        <v>79.416304225906401</v>
      </c>
    </row>
    <row r="8" spans="1:17" x14ac:dyDescent="0.2">
      <c r="A8" s="4">
        <v>2</v>
      </c>
      <c r="B8" s="4" t="str">
        <f>+DICIEMBRE!B3</f>
        <v xml:space="preserve"> 11 01 000 002 000</v>
      </c>
      <c r="C8" s="6" t="str">
        <f>+DICIEMBRE!C3</f>
        <v>ASISTENCIA Y DOTACIÓN DE ALIMENTOS</v>
      </c>
      <c r="D8" s="7">
        <f>+DICIEMBRE!G3</f>
        <v>234777859</v>
      </c>
      <c r="E8" s="7">
        <f>+DICIEMBRE!I3</f>
        <v>40411148</v>
      </c>
      <c r="F8" s="5">
        <f>+DICIEMBRE!J3</f>
        <v>275189007</v>
      </c>
      <c r="G8" s="5">
        <f>+DICIEMBRE!K3</f>
        <v>274927196.38999999</v>
      </c>
      <c r="H8" s="5">
        <f t="shared" ref="H8:H27" si="2">+G8/F8*100</f>
        <v>99.904861530315415</v>
      </c>
    </row>
    <row r="9" spans="1:17" x14ac:dyDescent="0.2">
      <c r="A9" s="4">
        <v>3</v>
      </c>
      <c r="B9" s="4" t="str">
        <f>+DICIEMBRE!B4</f>
        <v xml:space="preserve"> 11 02 000 001 000</v>
      </c>
      <c r="C9" s="6" t="str">
        <f>+DICIEMBRE!C4</f>
        <v>DIRECCIÓN Y COORDINACIÓN</v>
      </c>
      <c r="D9" s="7">
        <f>+DICIEMBRE!G4</f>
        <v>79820246</v>
      </c>
      <c r="E9" s="7">
        <f>+DICIEMBRE!I4</f>
        <v>2868916</v>
      </c>
      <c r="F9" s="5">
        <f>+DICIEMBRE!J4</f>
        <v>82689162</v>
      </c>
      <c r="G9" s="5">
        <f>+DICIEMBRE!K4</f>
        <v>75847219.489999995</v>
      </c>
      <c r="H9" s="5">
        <f t="shared" si="2"/>
        <v>91.725708249407575</v>
      </c>
    </row>
    <row r="10" spans="1:17" ht="38.25" x14ac:dyDescent="0.2">
      <c r="A10" s="4">
        <v>4</v>
      </c>
      <c r="B10" s="4" t="str">
        <f>+DICIEMBRE!B5</f>
        <v xml:space="preserve"> 11 02 000 002 000</v>
      </c>
      <c r="C10" s="6" t="str">
        <f>+DICIEMBRE!C5</f>
        <v>PROMOCIÓN DE LA AGRICULTURA SENSIBLE A LA NUTRICIÓN Y FOMENTO DE HUERTOS</v>
      </c>
      <c r="D10" s="7">
        <f>+DICIEMBRE!G5</f>
        <v>531228289</v>
      </c>
      <c r="E10" s="7">
        <f>+DICIEMBRE!I5</f>
        <v>-376489938</v>
      </c>
      <c r="F10" s="5">
        <f>+DICIEMBRE!J5</f>
        <v>154738351</v>
      </c>
      <c r="G10" s="5">
        <f>+DICIEMBRE!K5</f>
        <v>144431681.03999999</v>
      </c>
      <c r="H10" s="5">
        <f t="shared" si="2"/>
        <v>93.339291847565306</v>
      </c>
      <c r="N10" s="13"/>
    </row>
    <row r="11" spans="1:17" ht="38.25" x14ac:dyDescent="0.2">
      <c r="A11" s="4">
        <v>5</v>
      </c>
      <c r="B11" s="4" t="str">
        <f>+DICIEMBRE!B6</f>
        <v xml:space="preserve"> 11 02 000 003 000</v>
      </c>
      <c r="C11" s="6" t="str">
        <f>+DICIEMBRE!C6</f>
        <v>AGRICULTURA FAMILIAR PARA EL FORTALECIMIENTO DE LA ECONOMÍA CAMPESINA</v>
      </c>
      <c r="D11" s="7">
        <f>+DICIEMBRE!G6</f>
        <v>304270460</v>
      </c>
      <c r="E11" s="7">
        <f>+DICIEMBRE!I6</f>
        <v>-159205376</v>
      </c>
      <c r="F11" s="5">
        <f>+DICIEMBRE!J6</f>
        <v>145065084</v>
      </c>
      <c r="G11" s="5">
        <f>+DICIEMBRE!K6</f>
        <v>116639957.36</v>
      </c>
      <c r="H11" s="5">
        <f t="shared" si="2"/>
        <v>80.405259586793463</v>
      </c>
      <c r="N11" s="14"/>
    </row>
    <row r="12" spans="1:17" ht="39.75" customHeight="1" x14ac:dyDescent="0.2">
      <c r="A12" s="4"/>
      <c r="B12" s="4"/>
      <c r="C12" s="30" t="s">
        <v>53</v>
      </c>
      <c r="D12" s="33">
        <f>SUM(D13)</f>
        <v>48633663</v>
      </c>
      <c r="E12" s="33">
        <f t="shared" ref="E12:G12" si="3">SUM(E13)</f>
        <v>-30502282</v>
      </c>
      <c r="F12" s="33">
        <f t="shared" si="3"/>
        <v>18131381</v>
      </c>
      <c r="G12" s="33">
        <f t="shared" si="3"/>
        <v>17357439.73</v>
      </c>
      <c r="H12" s="32">
        <f>+(G12/F12)*100</f>
        <v>95.731481953856687</v>
      </c>
      <c r="N12" s="14"/>
    </row>
    <row r="13" spans="1:17" ht="25.5" x14ac:dyDescent="0.2">
      <c r="A13" s="4">
        <v>6</v>
      </c>
      <c r="B13" s="4" t="str">
        <f>+DICIEMBRE!B7</f>
        <v xml:space="preserve"> 12 00 000 005 000</v>
      </c>
      <c r="C13" s="6" t="str">
        <f>+DICIEMBRE!C7</f>
        <v>SERVICIOS PARA EL MEJORAMIENTO DE LA PRODUCCIÓN AGROPECUARIA</v>
      </c>
      <c r="D13" s="7">
        <f>+DICIEMBRE!G7</f>
        <v>48633663</v>
      </c>
      <c r="E13" s="7">
        <f>+DICIEMBRE!I7</f>
        <v>-30502282</v>
      </c>
      <c r="F13" s="5">
        <f>+DICIEMBRE!J7</f>
        <v>18131381</v>
      </c>
      <c r="G13" s="5">
        <f>+DICIEMBRE!K7</f>
        <v>17357439.73</v>
      </c>
      <c r="H13" s="5">
        <f t="shared" si="2"/>
        <v>95.731481953856687</v>
      </c>
      <c r="P13" s="14"/>
      <c r="Q13" s="13"/>
    </row>
    <row r="14" spans="1:17" ht="25.5" x14ac:dyDescent="0.2">
      <c r="A14" s="4"/>
      <c r="B14" s="4"/>
      <c r="C14" s="30" t="s">
        <v>54</v>
      </c>
      <c r="D14" s="33">
        <f>SUM(D15:D27)</f>
        <v>558291990</v>
      </c>
      <c r="E14" s="33">
        <f t="shared" ref="E14:G14" si="4">SUM(E15:E27)</f>
        <v>-135102403</v>
      </c>
      <c r="F14" s="33">
        <f t="shared" si="4"/>
        <v>423189587</v>
      </c>
      <c r="G14" s="33">
        <f t="shared" si="4"/>
        <v>326074478.80999994</v>
      </c>
      <c r="H14" s="32">
        <f>+(G14/F14)*100</f>
        <v>77.051630953764445</v>
      </c>
      <c r="P14" s="14"/>
      <c r="Q14" s="13"/>
    </row>
    <row r="15" spans="1:17" x14ac:dyDescent="0.2">
      <c r="A15" s="4">
        <v>7</v>
      </c>
      <c r="B15" s="4" t="str">
        <f>+DICIEMBRE!B8</f>
        <v xml:space="preserve"> 13 01 000 001 000</v>
      </c>
      <c r="C15" s="6" t="str">
        <f>+DICIEMBRE!C8</f>
        <v>DIRECCIÓN Y COORDINACIÓN</v>
      </c>
      <c r="D15" s="7">
        <f>+DICIEMBRE!G8</f>
        <v>41409560</v>
      </c>
      <c r="E15" s="7">
        <f>+DICIEMBRE!I8</f>
        <v>17217754</v>
      </c>
      <c r="F15" s="5">
        <f>+DICIEMBRE!J8</f>
        <v>58627314</v>
      </c>
      <c r="G15" s="5">
        <f>+DICIEMBRE!K8</f>
        <v>49567767.57</v>
      </c>
      <c r="H15" s="5">
        <f t="shared" si="2"/>
        <v>84.547225837431341</v>
      </c>
    </row>
    <row r="16" spans="1:17" ht="25.5" x14ac:dyDescent="0.2">
      <c r="A16" s="4">
        <v>8</v>
      </c>
      <c r="B16" s="4" t="str">
        <f>+DICIEMBRE!B9</f>
        <v xml:space="preserve"> 13 01 000 002 000</v>
      </c>
      <c r="C16" s="6" t="str">
        <f>+DICIEMBRE!C9</f>
        <v>SERVICIOS PARA LA PRODUCCIÓN AGRÍCOLA SOSTENIBLE Y TECNIFICADA</v>
      </c>
      <c r="D16" s="7">
        <f>+DICIEMBRE!G9</f>
        <v>114437122</v>
      </c>
      <c r="E16" s="7">
        <f>+DICIEMBRE!I9</f>
        <v>41872318</v>
      </c>
      <c r="F16" s="5">
        <f>+DICIEMBRE!J9</f>
        <v>156309440</v>
      </c>
      <c r="G16" s="5">
        <f>+DICIEMBRE!K9</f>
        <v>125685290.63</v>
      </c>
      <c r="H16" s="5">
        <f t="shared" si="2"/>
        <v>80.407997514417545</v>
      </c>
    </row>
    <row r="17" spans="1:17" s="2" customFormat="1" x14ac:dyDescent="0.2">
      <c r="A17" s="4">
        <v>9</v>
      </c>
      <c r="B17" s="4" t="str">
        <f>+DICIEMBRE!B10</f>
        <v xml:space="preserve"> 13 01 000 003 000</v>
      </c>
      <c r="C17" s="6" t="str">
        <f>+DICIEMBRE!C10</f>
        <v>SERVICIOS DE SEGURO AGROPECUARIO</v>
      </c>
      <c r="D17" s="7">
        <f>+DICIEMBRE!G10</f>
        <v>65114000</v>
      </c>
      <c r="E17" s="7">
        <f>+DICIEMBRE!I10</f>
        <v>-20042387</v>
      </c>
      <c r="F17" s="5">
        <f>+DICIEMBRE!J10</f>
        <v>45071613</v>
      </c>
      <c r="G17" s="5">
        <f>+DICIEMBRE!K10</f>
        <v>45070955.469999999</v>
      </c>
      <c r="H17" s="5">
        <f t="shared" si="2"/>
        <v>99.998541143845898</v>
      </c>
      <c r="M17" s="1"/>
      <c r="N17" s="1"/>
      <c r="P17" s="1"/>
      <c r="Q17" s="1"/>
    </row>
    <row r="18" spans="1:17" s="2" customFormat="1" ht="25.5" x14ac:dyDescent="0.2">
      <c r="A18" s="4">
        <v>10</v>
      </c>
      <c r="B18" s="4" t="str">
        <f>+DICIEMBRE!B11</f>
        <v xml:space="preserve"> 13 01 000 004 000</v>
      </c>
      <c r="C18" s="6" t="str">
        <f>+DICIEMBRE!C11</f>
        <v>SERVICIOS DE FORMACIÓN Y CAPACITACIÓN AGRÍCOLA Y FORESTAL</v>
      </c>
      <c r="D18" s="7">
        <f>+DICIEMBRE!G11</f>
        <v>106775000</v>
      </c>
      <c r="E18" s="7">
        <f>+DICIEMBRE!I11</f>
        <v>-33086469</v>
      </c>
      <c r="F18" s="5">
        <f>+DICIEMBRE!J11</f>
        <v>73688531</v>
      </c>
      <c r="G18" s="5">
        <f>+DICIEMBRE!K11</f>
        <v>39755198.420000002</v>
      </c>
      <c r="H18" s="5">
        <f t="shared" si="2"/>
        <v>53.950320192975489</v>
      </c>
      <c r="M18" s="1"/>
      <c r="N18" s="1"/>
      <c r="P18" s="1"/>
      <c r="Q18" s="1"/>
    </row>
    <row r="19" spans="1:17" s="2" customFormat="1" ht="25.5" x14ac:dyDescent="0.2">
      <c r="A19" s="4">
        <v>11</v>
      </c>
      <c r="B19" s="4" t="str">
        <f>+DICIEMBRE!B12</f>
        <v xml:space="preserve"> 13 01 000 005 000</v>
      </c>
      <c r="C19" s="6" t="str">
        <f>+DICIEMBRE!C12</f>
        <v>REACTIVACIÓN Y MODERNIZACIÓN DE LA ACTIVIDAD AGROPECUARIA (FONAGRO)</v>
      </c>
      <c r="D19" s="7">
        <f>+DICIEMBRE!G12</f>
        <v>36265000</v>
      </c>
      <c r="E19" s="7">
        <f>+DICIEMBRE!I12</f>
        <v>-21525587</v>
      </c>
      <c r="F19" s="5">
        <f>+DICIEMBRE!J12</f>
        <v>14739413</v>
      </c>
      <c r="G19" s="5">
        <f>+DICIEMBRE!K12</f>
        <v>12239411.5</v>
      </c>
      <c r="H19" s="5">
        <f t="shared" si="2"/>
        <v>83.03866307294598</v>
      </c>
      <c r="M19" s="1"/>
      <c r="N19" s="1"/>
      <c r="P19" s="1"/>
      <c r="Q19" s="1"/>
    </row>
    <row r="20" spans="1:17" s="2" customFormat="1" ht="25.5" x14ac:dyDescent="0.2">
      <c r="A20" s="4">
        <v>12</v>
      </c>
      <c r="B20" s="4" t="str">
        <f>+DICIEMBRE!B13</f>
        <v xml:space="preserve"> 13 01 000 006 000</v>
      </c>
      <c r="C20" s="6" t="str">
        <f>+DICIEMBRE!C13</f>
        <v>APOYO FINANCIERO PARA PRODUCTORES DEL SECTOR CAFETALERO</v>
      </c>
      <c r="D20" s="7">
        <f>+DICIEMBRE!G13</f>
        <v>20000000</v>
      </c>
      <c r="E20" s="7">
        <f>+DICIEMBRE!I13</f>
        <v>0</v>
      </c>
      <c r="F20" s="5">
        <f>+DICIEMBRE!J13</f>
        <v>20000000</v>
      </c>
      <c r="G20" s="5">
        <f>+DICIEMBRE!K13</f>
        <v>17977061.329999998</v>
      </c>
      <c r="H20" s="5">
        <f t="shared" si="2"/>
        <v>89.88530664999999</v>
      </c>
      <c r="M20" s="1"/>
      <c r="N20" s="1"/>
      <c r="P20" s="1"/>
      <c r="Q20" s="1"/>
    </row>
    <row r="21" spans="1:17" s="2" customFormat="1" x14ac:dyDescent="0.2">
      <c r="A21" s="4">
        <v>13</v>
      </c>
      <c r="B21" s="4" t="str">
        <f>+DICIEMBRE!B14</f>
        <v xml:space="preserve"> 13 02 000 001 000</v>
      </c>
      <c r="C21" s="6" t="str">
        <f>+DICIEMBRE!C14</f>
        <v>DIRECCIÓN Y COORDINACIÓN</v>
      </c>
      <c r="D21" s="7">
        <f>+DICIEMBRE!G14</f>
        <v>2038099</v>
      </c>
      <c r="E21" s="7">
        <f>+DICIEMBRE!I14</f>
        <v>483928</v>
      </c>
      <c r="F21" s="5">
        <f>+DICIEMBRE!J14</f>
        <v>2522027</v>
      </c>
      <c r="G21" s="5">
        <f>+DICIEMBRE!K14</f>
        <v>2109515.2799999998</v>
      </c>
      <c r="H21" s="5">
        <f t="shared" si="2"/>
        <v>83.64364378335361</v>
      </c>
      <c r="M21" s="1"/>
      <c r="N21" s="1"/>
      <c r="P21" s="1"/>
      <c r="Q21" s="1"/>
    </row>
    <row r="22" spans="1:17" s="2" customFormat="1" ht="38.25" x14ac:dyDescent="0.2">
      <c r="A22" s="4">
        <v>14</v>
      </c>
      <c r="B22" s="4" t="str">
        <f>+DICIEMBRE!B15</f>
        <v xml:space="preserve"> 13 02 000 003 000</v>
      </c>
      <c r="C22" s="6" t="str">
        <f>+DICIEMBRE!C15</f>
        <v>APOYO A LA PRODUCCIÓN PECUARIA E HIDROBIOLÓGICA SOSTENIBLE Y TECNIFICADA</v>
      </c>
      <c r="D22" s="7">
        <f>+DICIEMBRE!G15</f>
        <v>5063487</v>
      </c>
      <c r="E22" s="7">
        <f>+DICIEMBRE!I15</f>
        <v>1001837</v>
      </c>
      <c r="F22" s="5">
        <f>+DICIEMBRE!J15</f>
        <v>6065324</v>
      </c>
      <c r="G22" s="5">
        <f>+DICIEMBRE!K15</f>
        <v>5751642.3200000003</v>
      </c>
      <c r="H22" s="5">
        <f t="shared" si="2"/>
        <v>94.828278258506899</v>
      </c>
      <c r="M22" s="1"/>
      <c r="N22" s="1"/>
      <c r="P22" s="1"/>
      <c r="Q22" s="1"/>
    </row>
    <row r="23" spans="1:17" s="2" customFormat="1" ht="38.25" x14ac:dyDescent="0.2">
      <c r="A23" s="4">
        <v>15</v>
      </c>
      <c r="B23" s="4" t="str">
        <f>+DICIEMBRE!B16</f>
        <v xml:space="preserve"> 13 02 000 004 000</v>
      </c>
      <c r="C23" s="6" t="str">
        <f>+DICIEMBRE!C16</f>
        <v>DIVERSIFICACIÓN PECUARIA E HIDROBIOLÓGICA PARA CRIANZA DE ESPECIES</v>
      </c>
      <c r="D23" s="7">
        <f>+DICIEMBRE!G16</f>
        <v>1016500</v>
      </c>
      <c r="E23" s="7">
        <f>+DICIEMBRE!I16</f>
        <v>-217105</v>
      </c>
      <c r="F23" s="5">
        <f>+DICIEMBRE!J16</f>
        <v>799395</v>
      </c>
      <c r="G23" s="5">
        <f>+DICIEMBRE!K16</f>
        <v>755284.16</v>
      </c>
      <c r="H23" s="5">
        <f t="shared" si="2"/>
        <v>94.481971991318431</v>
      </c>
      <c r="M23" s="1"/>
      <c r="N23" s="1"/>
      <c r="P23" s="1"/>
      <c r="Q23" s="1"/>
    </row>
    <row r="24" spans="1:17" s="2" customFormat="1" x14ac:dyDescent="0.2">
      <c r="A24" s="4">
        <v>16</v>
      </c>
      <c r="B24" s="4" t="str">
        <f>+DICIEMBRE!B17</f>
        <v xml:space="preserve"> 13 03 000 001 000</v>
      </c>
      <c r="C24" s="6" t="str">
        <f>+DICIEMBRE!C17</f>
        <v>DIRECCIÓN Y COORDINACIÓN</v>
      </c>
      <c r="D24" s="7">
        <f>+DICIEMBRE!G17</f>
        <v>5605600</v>
      </c>
      <c r="E24" s="7">
        <f>+DICIEMBRE!I17</f>
        <v>458905</v>
      </c>
      <c r="F24" s="5">
        <f>+DICIEMBRE!J17</f>
        <v>6064505</v>
      </c>
      <c r="G24" s="5">
        <f>+DICIEMBRE!K17</f>
        <v>5481837.7699999996</v>
      </c>
      <c r="H24" s="5">
        <f t="shared" si="2"/>
        <v>90.392171661166074</v>
      </c>
      <c r="M24" s="1"/>
      <c r="N24" s="1"/>
      <c r="P24" s="1"/>
      <c r="Q24" s="1"/>
    </row>
    <row r="25" spans="1:17" s="2" customFormat="1" ht="25.5" x14ac:dyDescent="0.2">
      <c r="A25" s="4">
        <v>17</v>
      </c>
      <c r="B25" s="4" t="str">
        <f>+DICIEMBRE!B18</f>
        <v xml:space="preserve"> 13 03 000 002 000</v>
      </c>
      <c r="C25" s="6" t="str">
        <f>+DICIEMBRE!C18</f>
        <v>ASISTENCIA PARA LA ORGANIZACIÓN Y COMERCIALIZACIÓN PRODUCTIVA</v>
      </c>
      <c r="D25" s="7">
        <f>+DICIEMBRE!G18</f>
        <v>11737038</v>
      </c>
      <c r="E25" s="7">
        <f>+DICIEMBRE!I18</f>
        <v>-1641405</v>
      </c>
      <c r="F25" s="5">
        <f>+DICIEMBRE!J18</f>
        <v>10095633</v>
      </c>
      <c r="G25" s="5">
        <f>+DICIEMBRE!K18</f>
        <v>9279454.2899999991</v>
      </c>
      <c r="H25" s="5">
        <f t="shared" si="2"/>
        <v>91.915527139308637</v>
      </c>
      <c r="M25" s="1"/>
      <c r="N25" s="1"/>
      <c r="P25" s="1"/>
      <c r="Q25" s="1"/>
    </row>
    <row r="26" spans="1:17" s="2" customFormat="1" ht="38.25" x14ac:dyDescent="0.2">
      <c r="A26" s="4">
        <v>18</v>
      </c>
      <c r="B26" s="4" t="str">
        <f>+DICIEMBRE!B19</f>
        <v xml:space="preserve"> 13 03 000 003 000</v>
      </c>
      <c r="C26" s="6" t="str">
        <f>+DICIEMBRE!C19</f>
        <v>FORTALECIMIENTO DE LA ADMINISTRACIÓN DEL AGUA PARA LA PRODUCCIÓN SOSTENIBLE</v>
      </c>
      <c r="D26" s="7">
        <f>+DICIEMBRE!G19</f>
        <v>38366000</v>
      </c>
      <c r="E26" s="7">
        <f>+DICIEMBRE!I19</f>
        <v>-18272299</v>
      </c>
      <c r="F26" s="5">
        <f>+DICIEMBRE!J19</f>
        <v>20093701</v>
      </c>
      <c r="G26" s="5">
        <f>+DICIEMBRE!K19</f>
        <v>5658740.5</v>
      </c>
      <c r="H26" s="5">
        <f t="shared" si="2"/>
        <v>28.161763231173794</v>
      </c>
      <c r="M26" s="1"/>
      <c r="N26" s="1"/>
      <c r="P26" s="1"/>
      <c r="Q26" s="1"/>
    </row>
    <row r="27" spans="1:17" s="2" customFormat="1" ht="38.25" x14ac:dyDescent="0.2">
      <c r="A27" s="4">
        <v>19</v>
      </c>
      <c r="B27" s="4" t="str">
        <f>+DICIEMBRE!B20</f>
        <v xml:space="preserve"> 13 03 001 000 001</v>
      </c>
      <c r="C27" s="6" t="str">
        <f>+DICIEMBRE!C20</f>
        <v>CONSTRUCCIÓN, AMPLIACIÓN, MEJORAMIENTO Y REPOSICIÓN DE INFRAESTRUCTURA DE RIEGO</v>
      </c>
      <c r="D27" s="7">
        <f>+DICIEMBRE!G20</f>
        <v>110464584</v>
      </c>
      <c r="E27" s="7">
        <f>+DICIEMBRE!I20</f>
        <v>-101351893</v>
      </c>
      <c r="F27" s="5">
        <f>+DICIEMBRE!J20</f>
        <v>9112691</v>
      </c>
      <c r="G27" s="5">
        <f>+DICIEMBRE!K20</f>
        <v>6742319.5700000003</v>
      </c>
      <c r="H27" s="5">
        <f t="shared" si="2"/>
        <v>73.988238710168048</v>
      </c>
      <c r="M27" s="1"/>
      <c r="N27" s="1"/>
      <c r="P27" s="1"/>
      <c r="Q27" s="1"/>
    </row>
    <row r="28" spans="1:17" x14ac:dyDescent="0.2">
      <c r="A28" s="40" t="s">
        <v>50</v>
      </c>
      <c r="B28" s="40"/>
      <c r="C28" s="40"/>
      <c r="D28" s="40"/>
      <c r="E28" s="40"/>
      <c r="F28" s="40"/>
      <c r="G28" s="40"/>
      <c r="H28" s="40"/>
    </row>
    <row r="29" spans="1:17" x14ac:dyDescent="0.2">
      <c r="A29" s="41" t="s">
        <v>51</v>
      </c>
      <c r="B29" s="41"/>
      <c r="C29" s="41"/>
      <c r="D29" s="41"/>
      <c r="E29" s="41"/>
      <c r="F29" s="41"/>
      <c r="G29" s="41"/>
      <c r="H29" s="41"/>
    </row>
  </sheetData>
  <mergeCells count="5">
    <mergeCell ref="A3:H3"/>
    <mergeCell ref="A28:H28"/>
    <mergeCell ref="A29:H29"/>
    <mergeCell ref="A1:H1"/>
    <mergeCell ref="A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249977111117893"/>
  </sheetPr>
  <dimension ref="A1:M21"/>
  <sheetViews>
    <sheetView showGridLines="0" zoomScale="115" zoomScaleNormal="115" zoomScaleSheetLayoutView="118" workbookViewId="0">
      <selection activeCell="I9" sqref="I9"/>
    </sheetView>
  </sheetViews>
  <sheetFormatPr baseColWidth="10" defaultRowHeight="12.75" x14ac:dyDescent="0.2"/>
  <cols>
    <col min="1" max="1" width="4" style="1" bestFit="1" customWidth="1"/>
    <col min="2" max="2" width="17" style="1" bestFit="1" customWidth="1"/>
    <col min="3" max="3" width="41" style="1" customWidth="1"/>
    <col min="4" max="4" width="17" style="2" customWidth="1"/>
    <col min="5" max="5" width="16.5703125" style="2" customWidth="1"/>
    <col min="6" max="6" width="16.28515625" style="2" customWidth="1"/>
    <col min="7" max="7" width="16.5703125" style="2" customWidth="1"/>
    <col min="8" max="8" width="14" style="2" customWidth="1"/>
    <col min="9" max="9" width="18.7109375" style="2" customWidth="1"/>
    <col min="10" max="10" width="16.5703125" style="2" customWidth="1"/>
    <col min="11" max="11" width="15.85546875" style="2" bestFit="1" customWidth="1"/>
    <col min="12" max="12" width="7.85546875" style="2" bestFit="1" customWidth="1"/>
    <col min="13" max="13" width="11.42578125" style="2"/>
    <col min="14" max="16384" width="11.42578125" style="1"/>
  </cols>
  <sheetData>
    <row r="1" spans="1:13" s="3" customFormat="1" ht="51" x14ac:dyDescent="0.2">
      <c r="A1" s="8" t="s">
        <v>39</v>
      </c>
      <c r="B1" s="8" t="s">
        <v>40</v>
      </c>
      <c r="C1" s="8" t="s">
        <v>38</v>
      </c>
      <c r="D1" s="15" t="s">
        <v>42</v>
      </c>
      <c r="E1" s="15" t="s">
        <v>43</v>
      </c>
      <c r="F1" s="15" t="s">
        <v>44</v>
      </c>
      <c r="G1" s="16" t="s">
        <v>45</v>
      </c>
      <c r="H1" s="16" t="s">
        <v>46</v>
      </c>
      <c r="I1" s="17" t="s">
        <v>34</v>
      </c>
      <c r="J1" s="17" t="s">
        <v>35</v>
      </c>
      <c r="K1" s="17" t="s">
        <v>36</v>
      </c>
      <c r="L1" s="18" t="s">
        <v>41</v>
      </c>
      <c r="M1" s="10"/>
    </row>
    <row r="2" spans="1:13" x14ac:dyDescent="0.2">
      <c r="A2" s="4">
        <v>1</v>
      </c>
      <c r="B2" s="4" t="s">
        <v>0</v>
      </c>
      <c r="C2" s="4" t="s">
        <v>1</v>
      </c>
      <c r="D2" s="12">
        <v>49963397</v>
      </c>
      <c r="E2" s="12">
        <v>49963397</v>
      </c>
      <c r="F2" s="12">
        <f>+E2-D2</f>
        <v>0</v>
      </c>
      <c r="G2" s="7">
        <v>49963397</v>
      </c>
      <c r="H2" s="7">
        <f>+G2-E2</f>
        <v>0</v>
      </c>
      <c r="I2" s="23">
        <v>-22967721</v>
      </c>
      <c r="J2" s="21">
        <f>+G2+I2</f>
        <v>26995676</v>
      </c>
      <c r="K2" s="23">
        <v>21438968.18</v>
      </c>
      <c r="L2" s="21">
        <f>+K2/J2*100</f>
        <v>79.416304225906401</v>
      </c>
    </row>
    <row r="3" spans="1:13" x14ac:dyDescent="0.2">
      <c r="A3" s="4">
        <v>2</v>
      </c>
      <c r="B3" s="4" t="s">
        <v>2</v>
      </c>
      <c r="C3" s="4" t="s">
        <v>3</v>
      </c>
      <c r="D3" s="12">
        <v>234777859</v>
      </c>
      <c r="E3" s="12">
        <v>234777859</v>
      </c>
      <c r="F3" s="12">
        <f>+E3-D3</f>
        <v>0</v>
      </c>
      <c r="G3" s="7">
        <v>234777859</v>
      </c>
      <c r="H3" s="7">
        <f t="shared" ref="H3:H20" si="0">+G3-E3</f>
        <v>0</v>
      </c>
      <c r="I3" s="23">
        <v>40411148</v>
      </c>
      <c r="J3" s="21">
        <f t="shared" ref="J3:J20" si="1">+G3+I3</f>
        <v>275189007</v>
      </c>
      <c r="K3" s="23">
        <v>274927196.38999999</v>
      </c>
      <c r="L3" s="21">
        <f t="shared" ref="L3:L20" si="2">+K3/J3*100</f>
        <v>99.904861530315415</v>
      </c>
    </row>
    <row r="4" spans="1:13" x14ac:dyDescent="0.2">
      <c r="A4" s="4">
        <v>3</v>
      </c>
      <c r="B4" s="4" t="s">
        <v>4</v>
      </c>
      <c r="C4" s="4" t="s">
        <v>1</v>
      </c>
      <c r="D4" s="12">
        <v>79820246</v>
      </c>
      <c r="E4" s="12">
        <v>79820246</v>
      </c>
      <c r="F4" s="12">
        <f t="shared" ref="F4:F20" si="3">+E4-D4</f>
        <v>0</v>
      </c>
      <c r="G4" s="7">
        <v>79820246</v>
      </c>
      <c r="H4" s="7">
        <f t="shared" si="0"/>
        <v>0</v>
      </c>
      <c r="I4" s="23">
        <v>2868916</v>
      </c>
      <c r="J4" s="21">
        <f t="shared" si="1"/>
        <v>82689162</v>
      </c>
      <c r="K4" s="23">
        <v>75847219.489999995</v>
      </c>
      <c r="L4" s="21">
        <f t="shared" si="2"/>
        <v>91.725708249407575</v>
      </c>
    </row>
    <row r="5" spans="1:13" ht="38.25" x14ac:dyDescent="0.2">
      <c r="A5" s="4">
        <v>4</v>
      </c>
      <c r="B5" s="4" t="s">
        <v>5</v>
      </c>
      <c r="C5" s="22" t="s">
        <v>6</v>
      </c>
      <c r="D5" s="12">
        <v>194228289</v>
      </c>
      <c r="E5" s="12">
        <v>531228289</v>
      </c>
      <c r="F5" s="12">
        <f t="shared" si="3"/>
        <v>337000000</v>
      </c>
      <c r="G5" s="7">
        <v>531228289</v>
      </c>
      <c r="H5" s="7">
        <f t="shared" si="0"/>
        <v>0</v>
      </c>
      <c r="I5" s="24">
        <v>-376489938</v>
      </c>
      <c r="J5" s="21">
        <f t="shared" si="1"/>
        <v>154738351</v>
      </c>
      <c r="K5" s="23">
        <v>144431681.03999999</v>
      </c>
      <c r="L5" s="21">
        <f t="shared" si="2"/>
        <v>93.339291847565306</v>
      </c>
    </row>
    <row r="6" spans="1:13" ht="38.25" x14ac:dyDescent="0.2">
      <c r="A6" s="4">
        <v>5</v>
      </c>
      <c r="B6" s="4" t="s">
        <v>7</v>
      </c>
      <c r="C6" s="22" t="s">
        <v>8</v>
      </c>
      <c r="D6" s="12">
        <v>189270460</v>
      </c>
      <c r="E6" s="12">
        <v>304270460</v>
      </c>
      <c r="F6" s="12">
        <f t="shared" si="3"/>
        <v>115000000</v>
      </c>
      <c r="G6" s="7">
        <v>304270460</v>
      </c>
      <c r="H6" s="7">
        <f t="shared" si="0"/>
        <v>0</v>
      </c>
      <c r="I6" s="23">
        <v>-159205376</v>
      </c>
      <c r="J6" s="21">
        <f t="shared" si="1"/>
        <v>145065084</v>
      </c>
      <c r="K6" s="23">
        <v>116639957.36</v>
      </c>
      <c r="L6" s="21">
        <f t="shared" si="2"/>
        <v>80.405259586793463</v>
      </c>
    </row>
    <row r="7" spans="1:13" ht="25.5" x14ac:dyDescent="0.2">
      <c r="A7" s="4">
        <v>6</v>
      </c>
      <c r="B7" s="4" t="s">
        <v>9</v>
      </c>
      <c r="C7" s="22" t="s">
        <v>10</v>
      </c>
      <c r="D7" s="12">
        <v>48633663</v>
      </c>
      <c r="E7" s="12">
        <v>48633663</v>
      </c>
      <c r="F7" s="12">
        <f t="shared" si="3"/>
        <v>0</v>
      </c>
      <c r="G7" s="7">
        <v>48633663</v>
      </c>
      <c r="H7" s="7">
        <f t="shared" si="0"/>
        <v>0</v>
      </c>
      <c r="I7" s="23">
        <v>-30502282</v>
      </c>
      <c r="J7" s="21">
        <f t="shared" si="1"/>
        <v>18131381</v>
      </c>
      <c r="K7" s="23">
        <v>17357439.73</v>
      </c>
      <c r="L7" s="20">
        <f t="shared" si="2"/>
        <v>95.731481953856687</v>
      </c>
    </row>
    <row r="8" spans="1:13" x14ac:dyDescent="0.2">
      <c r="A8" s="4">
        <v>7</v>
      </c>
      <c r="B8" s="4" t="s">
        <v>11</v>
      </c>
      <c r="C8" s="4" t="s">
        <v>1</v>
      </c>
      <c r="D8" s="12">
        <v>41409560</v>
      </c>
      <c r="E8" s="12">
        <v>41409560</v>
      </c>
      <c r="F8" s="12">
        <f t="shared" si="3"/>
        <v>0</v>
      </c>
      <c r="G8" s="7">
        <v>41409560</v>
      </c>
      <c r="H8" s="7">
        <f t="shared" si="0"/>
        <v>0</v>
      </c>
      <c r="I8" s="23">
        <v>17217754</v>
      </c>
      <c r="J8" s="21">
        <f>+G8+I8</f>
        <v>58627314</v>
      </c>
      <c r="K8" s="23">
        <v>49567767.57</v>
      </c>
      <c r="L8" s="20">
        <f t="shared" si="2"/>
        <v>84.547225837431341</v>
      </c>
    </row>
    <row r="9" spans="1:13" ht="25.5" x14ac:dyDescent="0.2">
      <c r="A9" s="4">
        <v>8</v>
      </c>
      <c r="B9" s="4" t="s">
        <v>12</v>
      </c>
      <c r="C9" s="22" t="s">
        <v>13</v>
      </c>
      <c r="D9" s="12">
        <v>41437122</v>
      </c>
      <c r="E9" s="12">
        <v>114437122</v>
      </c>
      <c r="F9" s="12">
        <f t="shared" si="3"/>
        <v>73000000</v>
      </c>
      <c r="G9" s="7">
        <v>114437122</v>
      </c>
      <c r="H9" s="7">
        <f t="shared" si="0"/>
        <v>0</v>
      </c>
      <c r="I9" s="23">
        <v>41872318</v>
      </c>
      <c r="J9" s="21">
        <f t="shared" si="1"/>
        <v>156309440</v>
      </c>
      <c r="K9" s="23">
        <v>125685290.63</v>
      </c>
      <c r="L9" s="20">
        <f t="shared" si="2"/>
        <v>80.407997514417545</v>
      </c>
    </row>
    <row r="10" spans="1:13" x14ac:dyDescent="0.2">
      <c r="A10" s="4">
        <v>9</v>
      </c>
      <c r="B10" s="4" t="s">
        <v>14</v>
      </c>
      <c r="C10" s="4" t="s">
        <v>15</v>
      </c>
      <c r="D10" s="12">
        <v>65114000</v>
      </c>
      <c r="E10" s="12">
        <v>65114000</v>
      </c>
      <c r="F10" s="12">
        <f t="shared" si="3"/>
        <v>0</v>
      </c>
      <c r="G10" s="7">
        <v>65114000</v>
      </c>
      <c r="H10" s="7">
        <f t="shared" si="0"/>
        <v>0</v>
      </c>
      <c r="I10" s="23">
        <v>-20042387</v>
      </c>
      <c r="J10" s="21">
        <f t="shared" si="1"/>
        <v>45071613</v>
      </c>
      <c r="K10" s="23">
        <v>45070955.469999999</v>
      </c>
      <c r="L10" s="20">
        <f t="shared" si="2"/>
        <v>99.998541143845898</v>
      </c>
    </row>
    <row r="11" spans="1:13" ht="25.5" x14ac:dyDescent="0.2">
      <c r="A11" s="4">
        <v>10</v>
      </c>
      <c r="B11" s="4" t="s">
        <v>16</v>
      </c>
      <c r="C11" s="22" t="s">
        <v>17</v>
      </c>
      <c r="D11" s="12">
        <v>106775000</v>
      </c>
      <c r="E11" s="12">
        <v>106775000</v>
      </c>
      <c r="F11" s="12">
        <f t="shared" si="3"/>
        <v>0</v>
      </c>
      <c r="G11" s="7">
        <v>106775000</v>
      </c>
      <c r="H11" s="7">
        <f t="shared" si="0"/>
        <v>0</v>
      </c>
      <c r="I11" s="23">
        <v>-33086469</v>
      </c>
      <c r="J11" s="21">
        <f t="shared" si="1"/>
        <v>73688531</v>
      </c>
      <c r="K11" s="23">
        <v>39755198.420000002</v>
      </c>
      <c r="L11" s="20">
        <f t="shared" si="2"/>
        <v>53.950320192975489</v>
      </c>
    </row>
    <row r="12" spans="1:13" ht="25.5" x14ac:dyDescent="0.2">
      <c r="A12" s="4">
        <v>11</v>
      </c>
      <c r="B12" s="4" t="s">
        <v>18</v>
      </c>
      <c r="C12" s="22" t="s">
        <v>19</v>
      </c>
      <c r="D12" s="12">
        <v>96265000</v>
      </c>
      <c r="E12" s="12">
        <v>36265000</v>
      </c>
      <c r="F12" s="12">
        <f t="shared" si="3"/>
        <v>-60000000</v>
      </c>
      <c r="G12" s="7">
        <v>36265000</v>
      </c>
      <c r="H12" s="7">
        <f t="shared" si="0"/>
        <v>0</v>
      </c>
      <c r="I12" s="23">
        <v>-21525587</v>
      </c>
      <c r="J12" s="21">
        <f t="shared" si="1"/>
        <v>14739413</v>
      </c>
      <c r="K12" s="23">
        <v>12239411.5</v>
      </c>
      <c r="L12" s="20">
        <f t="shared" si="2"/>
        <v>83.03866307294598</v>
      </c>
    </row>
    <row r="13" spans="1:13" ht="25.5" x14ac:dyDescent="0.2">
      <c r="A13" s="4">
        <v>12</v>
      </c>
      <c r="B13" s="4" t="s">
        <v>20</v>
      </c>
      <c r="C13" s="22" t="s">
        <v>21</v>
      </c>
      <c r="D13" s="12">
        <v>20000000</v>
      </c>
      <c r="E13" s="12">
        <v>20000000</v>
      </c>
      <c r="F13" s="12">
        <f t="shared" si="3"/>
        <v>0</v>
      </c>
      <c r="G13" s="7">
        <v>20000000</v>
      </c>
      <c r="H13" s="7">
        <f t="shared" si="0"/>
        <v>0</v>
      </c>
      <c r="I13" s="23">
        <v>0</v>
      </c>
      <c r="J13" s="21">
        <f t="shared" si="1"/>
        <v>20000000</v>
      </c>
      <c r="K13" s="23">
        <v>17977061.329999998</v>
      </c>
      <c r="L13" s="20">
        <f t="shared" si="2"/>
        <v>89.88530664999999</v>
      </c>
    </row>
    <row r="14" spans="1:13" x14ac:dyDescent="0.2">
      <c r="A14" s="4">
        <v>13</v>
      </c>
      <c r="B14" s="4" t="s">
        <v>22</v>
      </c>
      <c r="C14" s="4" t="s">
        <v>1</v>
      </c>
      <c r="D14" s="12">
        <v>2038099</v>
      </c>
      <c r="E14" s="12">
        <v>2038099</v>
      </c>
      <c r="F14" s="12">
        <f t="shared" si="3"/>
        <v>0</v>
      </c>
      <c r="G14" s="7">
        <v>2038099</v>
      </c>
      <c r="H14" s="7">
        <f t="shared" si="0"/>
        <v>0</v>
      </c>
      <c r="I14" s="23">
        <v>483928</v>
      </c>
      <c r="J14" s="21">
        <f t="shared" si="1"/>
        <v>2522027</v>
      </c>
      <c r="K14" s="23">
        <v>2109515.2799999998</v>
      </c>
      <c r="L14" s="20">
        <f t="shared" si="2"/>
        <v>83.64364378335361</v>
      </c>
    </row>
    <row r="15" spans="1:13" ht="38.25" x14ac:dyDescent="0.2">
      <c r="A15" s="4">
        <v>14</v>
      </c>
      <c r="B15" s="4" t="s">
        <v>23</v>
      </c>
      <c r="C15" s="22" t="s">
        <v>24</v>
      </c>
      <c r="D15" s="12">
        <v>5063487</v>
      </c>
      <c r="E15" s="12">
        <v>5063487</v>
      </c>
      <c r="F15" s="12">
        <f t="shared" si="3"/>
        <v>0</v>
      </c>
      <c r="G15" s="7">
        <v>5063487</v>
      </c>
      <c r="H15" s="7">
        <f t="shared" si="0"/>
        <v>0</v>
      </c>
      <c r="I15" s="23">
        <v>1001837</v>
      </c>
      <c r="J15" s="21">
        <f t="shared" si="1"/>
        <v>6065324</v>
      </c>
      <c r="K15" s="23">
        <v>5751642.3200000003</v>
      </c>
      <c r="L15" s="20">
        <f t="shared" si="2"/>
        <v>94.828278258506899</v>
      </c>
    </row>
    <row r="16" spans="1:13" ht="38.25" x14ac:dyDescent="0.2">
      <c r="A16" s="4">
        <v>15</v>
      </c>
      <c r="B16" s="4" t="s">
        <v>25</v>
      </c>
      <c r="C16" s="22" t="s">
        <v>26</v>
      </c>
      <c r="D16" s="12">
        <v>1016500</v>
      </c>
      <c r="E16" s="12">
        <v>1016500</v>
      </c>
      <c r="F16" s="12">
        <f t="shared" si="3"/>
        <v>0</v>
      </c>
      <c r="G16" s="7">
        <v>1016500</v>
      </c>
      <c r="H16" s="7">
        <f t="shared" si="0"/>
        <v>0</v>
      </c>
      <c r="I16" s="23">
        <v>-217105</v>
      </c>
      <c r="J16" s="21">
        <f t="shared" si="1"/>
        <v>799395</v>
      </c>
      <c r="K16" s="23">
        <v>755284.16</v>
      </c>
      <c r="L16" s="20">
        <f t="shared" si="2"/>
        <v>94.481971991318431</v>
      </c>
    </row>
    <row r="17" spans="1:13" x14ac:dyDescent="0.2">
      <c r="A17" s="4">
        <v>16</v>
      </c>
      <c r="B17" s="4" t="s">
        <v>27</v>
      </c>
      <c r="C17" s="4" t="s">
        <v>1</v>
      </c>
      <c r="D17" s="12">
        <v>5605600</v>
      </c>
      <c r="E17" s="12">
        <v>5605600</v>
      </c>
      <c r="F17" s="12">
        <f t="shared" si="3"/>
        <v>0</v>
      </c>
      <c r="G17" s="7">
        <v>5605600</v>
      </c>
      <c r="H17" s="7">
        <f t="shared" si="0"/>
        <v>0</v>
      </c>
      <c r="I17" s="23">
        <v>458905</v>
      </c>
      <c r="J17" s="21">
        <f t="shared" si="1"/>
        <v>6064505</v>
      </c>
      <c r="K17" s="23">
        <v>5481837.7699999996</v>
      </c>
      <c r="L17" s="20">
        <f t="shared" si="2"/>
        <v>90.392171661166074</v>
      </c>
    </row>
    <row r="18" spans="1:13" ht="25.5" x14ac:dyDescent="0.2">
      <c r="A18" s="4">
        <v>17</v>
      </c>
      <c r="B18" s="4" t="s">
        <v>28</v>
      </c>
      <c r="C18" s="22" t="s">
        <v>29</v>
      </c>
      <c r="D18" s="12">
        <v>11737038</v>
      </c>
      <c r="E18" s="12">
        <v>11737038</v>
      </c>
      <c r="F18" s="12">
        <f t="shared" si="3"/>
        <v>0</v>
      </c>
      <c r="G18" s="7">
        <v>11737038</v>
      </c>
      <c r="H18" s="7">
        <f t="shared" si="0"/>
        <v>0</v>
      </c>
      <c r="I18" s="23">
        <v>-1641405</v>
      </c>
      <c r="J18" s="21">
        <f t="shared" si="1"/>
        <v>10095633</v>
      </c>
      <c r="K18" s="23">
        <v>9279454.2899999991</v>
      </c>
      <c r="L18" s="20">
        <f t="shared" si="2"/>
        <v>91.915527139308637</v>
      </c>
    </row>
    <row r="19" spans="1:13" ht="38.25" x14ac:dyDescent="0.2">
      <c r="A19" s="4">
        <v>18</v>
      </c>
      <c r="B19" s="4" t="s">
        <v>30</v>
      </c>
      <c r="C19" s="22" t="s">
        <v>31</v>
      </c>
      <c r="D19" s="12">
        <v>38366000</v>
      </c>
      <c r="E19" s="12">
        <v>38366000</v>
      </c>
      <c r="F19" s="12">
        <f t="shared" si="3"/>
        <v>0</v>
      </c>
      <c r="G19" s="7">
        <v>38366000</v>
      </c>
      <c r="H19" s="7">
        <f t="shared" si="0"/>
        <v>0</v>
      </c>
      <c r="I19" s="23">
        <v>-18272299</v>
      </c>
      <c r="J19" s="21">
        <f t="shared" si="1"/>
        <v>20093701</v>
      </c>
      <c r="K19" s="23">
        <v>5658740.5</v>
      </c>
      <c r="L19" s="20">
        <f t="shared" si="2"/>
        <v>28.161763231173794</v>
      </c>
    </row>
    <row r="20" spans="1:13" ht="38.25" x14ac:dyDescent="0.2">
      <c r="A20" s="4">
        <v>19</v>
      </c>
      <c r="B20" s="4" t="s">
        <v>32</v>
      </c>
      <c r="C20" s="22" t="s">
        <v>33</v>
      </c>
      <c r="D20" s="12">
        <v>110464584</v>
      </c>
      <c r="E20" s="12">
        <v>110464584</v>
      </c>
      <c r="F20" s="12">
        <f t="shared" si="3"/>
        <v>0</v>
      </c>
      <c r="G20" s="7">
        <v>110464584</v>
      </c>
      <c r="H20" s="7">
        <f t="shared" si="0"/>
        <v>0</v>
      </c>
      <c r="I20" s="23">
        <v>-101351893</v>
      </c>
      <c r="J20" s="21">
        <f t="shared" si="1"/>
        <v>9112691</v>
      </c>
      <c r="K20" s="21">
        <v>6742319.5700000003</v>
      </c>
      <c r="L20" s="20">
        <f t="shared" si="2"/>
        <v>73.988238710168048</v>
      </c>
    </row>
    <row r="21" spans="1:13" s="3" customFormat="1" x14ac:dyDescent="0.2">
      <c r="A21" s="43" t="s">
        <v>37</v>
      </c>
      <c r="B21" s="43"/>
      <c r="C21" s="43"/>
      <c r="D21" s="19">
        <f t="shared" ref="D21:K21" si="4">SUM(D2:D20)</f>
        <v>1341985904</v>
      </c>
      <c r="E21" s="19">
        <f t="shared" si="4"/>
        <v>1806985904</v>
      </c>
      <c r="F21" s="19">
        <f t="shared" si="4"/>
        <v>465000000</v>
      </c>
      <c r="G21" s="19">
        <f t="shared" si="4"/>
        <v>1806985904</v>
      </c>
      <c r="H21" s="19">
        <f t="shared" si="4"/>
        <v>0</v>
      </c>
      <c r="I21" s="19">
        <f t="shared" si="4"/>
        <v>-680987656</v>
      </c>
      <c r="J21" s="19">
        <f t="shared" si="4"/>
        <v>1125998248</v>
      </c>
      <c r="K21" s="19">
        <f t="shared" si="4"/>
        <v>976716941.00000012</v>
      </c>
      <c r="L21" s="19">
        <f>+K21/J21*100</f>
        <v>86.742314451629596</v>
      </c>
      <c r="M21" s="10"/>
    </row>
  </sheetData>
  <mergeCells count="1">
    <mergeCell ref="A21:C21"/>
  </mergeCells>
  <pageMargins left="0.70866141732283472" right="0.70866141732283472" top="0.74803149606299213" bottom="0.74803149606299213" header="0.31496062992125984" footer="0.31496062992125984"/>
  <pageSetup paperSize="14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49992370372631"/>
  </sheetPr>
  <dimension ref="A1:Q38"/>
  <sheetViews>
    <sheetView workbookViewId="0">
      <selection activeCell="J8" sqref="J8"/>
    </sheetView>
  </sheetViews>
  <sheetFormatPr baseColWidth="10" defaultRowHeight="12.75" x14ac:dyDescent="0.2"/>
  <cols>
    <col min="1" max="1" width="4" style="1" bestFit="1" customWidth="1"/>
    <col min="2" max="2" width="17" style="1" bestFit="1" customWidth="1"/>
    <col min="3" max="3" width="41" style="1" customWidth="1"/>
    <col min="4" max="4" width="16.5703125" style="2" bestFit="1" customWidth="1"/>
    <col min="5" max="5" width="18.7109375" style="2" customWidth="1"/>
    <col min="6" max="6" width="16.5703125" style="2" bestFit="1" customWidth="1"/>
    <col min="7" max="7" width="14.85546875" style="2" bestFit="1" customWidth="1"/>
    <col min="8" max="8" width="6.42578125" style="2" customWidth="1"/>
    <col min="9" max="9" width="11.42578125" style="2"/>
    <col min="10" max="10" width="14.85546875" style="2" bestFit="1" customWidth="1"/>
    <col min="11" max="11" width="13.85546875" style="2" bestFit="1" customWidth="1"/>
    <col min="12" max="12" width="11.42578125" style="2"/>
    <col min="13" max="13" width="11.42578125" style="1"/>
    <col min="14" max="14" width="14.140625" style="1" customWidth="1"/>
    <col min="15" max="15" width="17.42578125" style="2" customWidth="1"/>
    <col min="16" max="16" width="13.7109375" style="1" bestFit="1" customWidth="1"/>
    <col min="17" max="16384" width="11.42578125" style="1"/>
  </cols>
  <sheetData>
    <row r="1" spans="1:17" s="3" customFormat="1" ht="38.25" x14ac:dyDescent="0.2">
      <c r="A1" s="8" t="s">
        <v>39</v>
      </c>
      <c r="B1" s="8" t="s">
        <v>40</v>
      </c>
      <c r="C1" s="8" t="s">
        <v>38</v>
      </c>
      <c r="D1" s="9" t="s">
        <v>45</v>
      </c>
      <c r="E1" s="11" t="s">
        <v>34</v>
      </c>
      <c r="F1" s="11" t="s">
        <v>35</v>
      </c>
      <c r="G1" s="11" t="s">
        <v>36</v>
      </c>
      <c r="H1" s="9" t="s">
        <v>41</v>
      </c>
      <c r="I1" s="10"/>
      <c r="J1" s="10"/>
      <c r="K1" s="10"/>
      <c r="L1" s="10"/>
      <c r="O1" s="10"/>
    </row>
    <row r="2" spans="1:17" x14ac:dyDescent="0.2">
      <c r="A2" s="4">
        <v>1</v>
      </c>
      <c r="B2" s="4" t="str">
        <f>+DICIEMBRE!B2</f>
        <v xml:space="preserve"> 11 01 000 001 000</v>
      </c>
      <c r="C2" s="6" t="str">
        <f>+DICIEMBRE!C2</f>
        <v>DIRECCIÓN Y COORDINACIÓN</v>
      </c>
      <c r="D2" s="7">
        <f>+DICIEMBRE!G2</f>
        <v>49963397</v>
      </c>
      <c r="E2" s="7">
        <f>+DICIEMBRE!I2</f>
        <v>-22967721</v>
      </c>
      <c r="F2" s="5">
        <f>+DICIEMBRE!J2</f>
        <v>26995676</v>
      </c>
      <c r="G2" s="5">
        <f>+DICIEMBRE!K2</f>
        <v>21438968.18</v>
      </c>
      <c r="H2" s="5">
        <f>+G2/F2*100</f>
        <v>79.416304225906401</v>
      </c>
    </row>
    <row r="3" spans="1:17" ht="38.25" x14ac:dyDescent="0.2">
      <c r="A3" s="8" t="s">
        <v>39</v>
      </c>
      <c r="B3" s="8" t="s">
        <v>40</v>
      </c>
      <c r="C3" s="8" t="s">
        <v>38</v>
      </c>
      <c r="D3" s="9" t="s">
        <v>45</v>
      </c>
      <c r="E3" s="11" t="s">
        <v>34</v>
      </c>
      <c r="F3" s="11" t="s">
        <v>35</v>
      </c>
      <c r="G3" s="11" t="s">
        <v>36</v>
      </c>
      <c r="H3" s="9" t="s">
        <v>41</v>
      </c>
    </row>
    <row r="4" spans="1:17" x14ac:dyDescent="0.2">
      <c r="A4" s="4">
        <v>2</v>
      </c>
      <c r="B4" s="4" t="str">
        <f>+DICIEMBRE!B3</f>
        <v xml:space="preserve"> 11 01 000 002 000</v>
      </c>
      <c r="C4" s="6" t="str">
        <f>+DICIEMBRE!C3</f>
        <v>ASISTENCIA Y DOTACIÓN DE ALIMENTOS</v>
      </c>
      <c r="D4" s="7">
        <f>+DICIEMBRE!G3</f>
        <v>234777859</v>
      </c>
      <c r="E4" s="7">
        <f>+DICIEMBRE!I3</f>
        <v>40411148</v>
      </c>
      <c r="F4" s="5">
        <f>+DICIEMBRE!J3</f>
        <v>275189007</v>
      </c>
      <c r="G4" s="5">
        <f>+DICIEMBRE!K3</f>
        <v>274927196.38999999</v>
      </c>
      <c r="H4" s="5">
        <f t="shared" ref="H4:H38" si="0">+G4/F4*100</f>
        <v>99.904861530315415</v>
      </c>
    </row>
    <row r="5" spans="1:17" ht="38.25" x14ac:dyDescent="0.2">
      <c r="A5" s="8" t="s">
        <v>39</v>
      </c>
      <c r="B5" s="8" t="s">
        <v>40</v>
      </c>
      <c r="C5" s="8" t="s">
        <v>38</v>
      </c>
      <c r="D5" s="9" t="s">
        <v>45</v>
      </c>
      <c r="E5" s="11" t="s">
        <v>34</v>
      </c>
      <c r="F5" s="11" t="s">
        <v>35</v>
      </c>
      <c r="G5" s="11" t="s">
        <v>36</v>
      </c>
      <c r="H5" s="9" t="s">
        <v>41</v>
      </c>
    </row>
    <row r="6" spans="1:17" x14ac:dyDescent="0.2">
      <c r="A6" s="4">
        <v>3</v>
      </c>
      <c r="B6" s="4" t="str">
        <f>+DICIEMBRE!B4</f>
        <v xml:space="preserve"> 11 02 000 001 000</v>
      </c>
      <c r="C6" s="6" t="str">
        <f>+DICIEMBRE!C4</f>
        <v>DIRECCIÓN Y COORDINACIÓN</v>
      </c>
      <c r="D6" s="7">
        <f>+DICIEMBRE!G4</f>
        <v>79820246</v>
      </c>
      <c r="E6" s="7">
        <f>+DICIEMBRE!I4</f>
        <v>2868916</v>
      </c>
      <c r="F6" s="5">
        <f>+DICIEMBRE!J4</f>
        <v>82689162</v>
      </c>
      <c r="G6" s="5">
        <f>+DICIEMBRE!K4</f>
        <v>75847219.489999995</v>
      </c>
      <c r="H6" s="5">
        <f t="shared" si="0"/>
        <v>91.725708249407575</v>
      </c>
      <c r="J6" s="2">
        <f>+DICIEMBRE!G5</f>
        <v>531228289</v>
      </c>
    </row>
    <row r="7" spans="1:17" ht="38.25" x14ac:dyDescent="0.2">
      <c r="A7" s="8" t="s">
        <v>39</v>
      </c>
      <c r="B7" s="8" t="s">
        <v>40</v>
      </c>
      <c r="C7" s="8" t="s">
        <v>38</v>
      </c>
      <c r="D7" s="9" t="s">
        <v>45</v>
      </c>
      <c r="E7" s="11" t="s">
        <v>34</v>
      </c>
      <c r="F7" s="11" t="s">
        <v>35</v>
      </c>
      <c r="G7" s="11" t="s">
        <v>36</v>
      </c>
      <c r="H7" s="9" t="s">
        <v>41</v>
      </c>
    </row>
    <row r="8" spans="1:17" ht="38.25" x14ac:dyDescent="0.2">
      <c r="A8" s="4">
        <v>4</v>
      </c>
      <c r="B8" s="4" t="str">
        <f>+DICIEMBRE!B5</f>
        <v xml:space="preserve"> 11 02 000 002 000</v>
      </c>
      <c r="C8" s="6" t="str">
        <f>+DICIEMBRE!C5</f>
        <v>PROMOCIÓN DE LA AGRICULTURA SENSIBLE A LA NUTRICIÓN Y FOMENTO DE HUERTOS</v>
      </c>
      <c r="D8" s="7">
        <f>+DICIEMBRE!G5</f>
        <v>531228289</v>
      </c>
      <c r="E8" s="7">
        <f>+DICIEMBRE!I5</f>
        <v>-376489938</v>
      </c>
      <c r="F8" s="5">
        <f>+DICIEMBRE!J5</f>
        <v>154738351</v>
      </c>
      <c r="G8" s="5">
        <f>+DICIEMBRE!K5</f>
        <v>144431681.03999999</v>
      </c>
      <c r="H8" s="5">
        <f t="shared" si="0"/>
        <v>93.339291847565306</v>
      </c>
      <c r="J8" s="2">
        <v>75868959</v>
      </c>
      <c r="K8" s="2">
        <f>+G8+J8</f>
        <v>220300640.03999999</v>
      </c>
      <c r="L8" s="2">
        <f>+K8/F8*100</f>
        <v>142.36977363161895</v>
      </c>
      <c r="N8" s="13">
        <f>+G4</f>
        <v>274927196.38999999</v>
      </c>
    </row>
    <row r="9" spans="1:17" ht="38.25" x14ac:dyDescent="0.2">
      <c r="A9" s="8" t="s">
        <v>39</v>
      </c>
      <c r="B9" s="8" t="s">
        <v>40</v>
      </c>
      <c r="C9" s="8" t="s">
        <v>38</v>
      </c>
      <c r="D9" s="9" t="s">
        <v>45</v>
      </c>
      <c r="E9" s="11" t="s">
        <v>34</v>
      </c>
      <c r="F9" s="11" t="s">
        <v>35</v>
      </c>
      <c r="G9" s="11" t="s">
        <v>36</v>
      </c>
      <c r="H9" s="9" t="s">
        <v>41</v>
      </c>
      <c r="N9" s="13"/>
    </row>
    <row r="10" spans="1:17" ht="38.25" x14ac:dyDescent="0.2">
      <c r="A10" s="4">
        <v>5</v>
      </c>
      <c r="B10" s="4" t="str">
        <f>+DICIEMBRE!B6</f>
        <v xml:space="preserve"> 11 02 000 003 000</v>
      </c>
      <c r="C10" s="6" t="str">
        <f>+DICIEMBRE!C6</f>
        <v>AGRICULTURA FAMILIAR PARA EL FORTALECIMIENTO DE LA ECONOMÍA CAMPESINA</v>
      </c>
      <c r="D10" s="7">
        <f>+DICIEMBRE!G6</f>
        <v>304270460</v>
      </c>
      <c r="E10" s="7">
        <f>+DICIEMBRE!I6</f>
        <v>-159205376</v>
      </c>
      <c r="F10" s="5">
        <f>+DICIEMBRE!J6</f>
        <v>145065084</v>
      </c>
      <c r="G10" s="5">
        <f>+DICIEMBRE!K6</f>
        <v>116639957.36</v>
      </c>
      <c r="H10" s="5">
        <f t="shared" si="0"/>
        <v>80.405259586793463</v>
      </c>
      <c r="N10" s="14" t="e">
        <f>+N8-#REF!</f>
        <v>#REF!</v>
      </c>
    </row>
    <row r="11" spans="1:17" ht="38.25" x14ac:dyDescent="0.2">
      <c r="A11" s="8" t="s">
        <v>39</v>
      </c>
      <c r="B11" s="8" t="s">
        <v>40</v>
      </c>
      <c r="C11" s="8" t="s">
        <v>38</v>
      </c>
      <c r="D11" s="9" t="s">
        <v>45</v>
      </c>
      <c r="E11" s="11" t="s">
        <v>34</v>
      </c>
      <c r="F11" s="11" t="s">
        <v>35</v>
      </c>
      <c r="G11" s="11" t="s">
        <v>36</v>
      </c>
      <c r="H11" s="9" t="s">
        <v>41</v>
      </c>
      <c r="N11" s="14"/>
    </row>
    <row r="12" spans="1:17" ht="25.5" x14ac:dyDescent="0.2">
      <c r="A12" s="4">
        <v>6</v>
      </c>
      <c r="B12" s="4" t="str">
        <f>+DICIEMBRE!B7</f>
        <v xml:space="preserve"> 12 00 000 005 000</v>
      </c>
      <c r="C12" s="6" t="str">
        <f>+DICIEMBRE!C7</f>
        <v>SERVICIOS PARA EL MEJORAMIENTO DE LA PRODUCCIÓN AGROPECUARIA</v>
      </c>
      <c r="D12" s="7">
        <f>+DICIEMBRE!G7</f>
        <v>48633663</v>
      </c>
      <c r="E12" s="7">
        <f>+DICIEMBRE!I7</f>
        <v>-30502282</v>
      </c>
      <c r="F12" s="5">
        <f>+DICIEMBRE!J7</f>
        <v>18131381</v>
      </c>
      <c r="G12" s="5">
        <f>+DICIEMBRE!K7</f>
        <v>17357439.73</v>
      </c>
      <c r="H12" s="5">
        <f t="shared" si="0"/>
        <v>95.731481953856687</v>
      </c>
      <c r="P12" s="14" t="e">
        <f>+N8+#REF!</f>
        <v>#REF!</v>
      </c>
      <c r="Q12" s="13" t="e">
        <f>+P12/F4*100</f>
        <v>#REF!</v>
      </c>
    </row>
    <row r="13" spans="1:17" ht="38.25" x14ac:dyDescent="0.2">
      <c r="A13" s="8" t="s">
        <v>39</v>
      </c>
      <c r="B13" s="8" t="s">
        <v>40</v>
      </c>
      <c r="C13" s="8" t="s">
        <v>38</v>
      </c>
      <c r="D13" s="9" t="s">
        <v>45</v>
      </c>
      <c r="E13" s="11" t="s">
        <v>34</v>
      </c>
      <c r="F13" s="11" t="s">
        <v>35</v>
      </c>
      <c r="G13" s="11" t="s">
        <v>36</v>
      </c>
      <c r="H13" s="9" t="s">
        <v>41</v>
      </c>
      <c r="P13" s="14"/>
      <c r="Q13" s="13"/>
    </row>
    <row r="14" spans="1:17" x14ac:dyDescent="0.2">
      <c r="A14" s="4">
        <v>7</v>
      </c>
      <c r="B14" s="4" t="str">
        <f>+DICIEMBRE!B8</f>
        <v xml:space="preserve"> 13 01 000 001 000</v>
      </c>
      <c r="C14" s="6" t="str">
        <f>+DICIEMBRE!C8</f>
        <v>DIRECCIÓN Y COORDINACIÓN</v>
      </c>
      <c r="D14" s="7">
        <f>+DICIEMBRE!G8</f>
        <v>41409560</v>
      </c>
      <c r="E14" s="7">
        <f>+DICIEMBRE!I8</f>
        <v>17217754</v>
      </c>
      <c r="F14" s="5">
        <f>+DICIEMBRE!J8</f>
        <v>58627314</v>
      </c>
      <c r="G14" s="5">
        <f>+DICIEMBRE!K8</f>
        <v>49567767.57</v>
      </c>
      <c r="H14" s="5">
        <f t="shared" si="0"/>
        <v>84.547225837431341</v>
      </c>
    </row>
    <row r="15" spans="1:17" ht="38.25" x14ac:dyDescent="0.2">
      <c r="A15" s="8" t="s">
        <v>39</v>
      </c>
      <c r="B15" s="8" t="s">
        <v>40</v>
      </c>
      <c r="C15" s="8" t="s">
        <v>38</v>
      </c>
      <c r="D15" s="9" t="s">
        <v>45</v>
      </c>
      <c r="E15" s="11" t="s">
        <v>34</v>
      </c>
      <c r="F15" s="11" t="s">
        <v>35</v>
      </c>
      <c r="G15" s="11" t="s">
        <v>36</v>
      </c>
      <c r="H15" s="9" t="s">
        <v>41</v>
      </c>
    </row>
    <row r="16" spans="1:17" ht="25.5" x14ac:dyDescent="0.2">
      <c r="A16" s="4">
        <v>8</v>
      </c>
      <c r="B16" s="4" t="str">
        <f>+DICIEMBRE!B9</f>
        <v xml:space="preserve"> 13 01 000 002 000</v>
      </c>
      <c r="C16" s="6" t="str">
        <f>+DICIEMBRE!C9</f>
        <v>SERVICIOS PARA LA PRODUCCIÓN AGRÍCOLA SOSTENIBLE Y TECNIFICADA</v>
      </c>
      <c r="D16" s="7">
        <f>+DICIEMBRE!G9</f>
        <v>114437122</v>
      </c>
      <c r="E16" s="7">
        <f>+DICIEMBRE!I9</f>
        <v>41872318</v>
      </c>
      <c r="F16" s="5">
        <f>+DICIEMBRE!J9</f>
        <v>156309440</v>
      </c>
      <c r="G16" s="5">
        <f>+DICIEMBRE!K9</f>
        <v>125685290.63</v>
      </c>
      <c r="H16" s="5">
        <f t="shared" si="0"/>
        <v>80.407997514417545</v>
      </c>
    </row>
    <row r="17" spans="1:17" ht="38.25" x14ac:dyDescent="0.2">
      <c r="A17" s="8" t="s">
        <v>39</v>
      </c>
      <c r="B17" s="8" t="s">
        <v>40</v>
      </c>
      <c r="C17" s="8" t="s">
        <v>38</v>
      </c>
      <c r="D17" s="9" t="s">
        <v>45</v>
      </c>
      <c r="E17" s="11" t="s">
        <v>34</v>
      </c>
      <c r="F17" s="11" t="s">
        <v>35</v>
      </c>
      <c r="G17" s="11" t="s">
        <v>36</v>
      </c>
      <c r="H17" s="9" t="s">
        <v>41</v>
      </c>
    </row>
    <row r="18" spans="1:17" s="2" customFormat="1" x14ac:dyDescent="0.2">
      <c r="A18" s="4">
        <v>9</v>
      </c>
      <c r="B18" s="4" t="str">
        <f>+DICIEMBRE!B10</f>
        <v xml:space="preserve"> 13 01 000 003 000</v>
      </c>
      <c r="C18" s="6" t="str">
        <f>+DICIEMBRE!C10</f>
        <v>SERVICIOS DE SEGURO AGROPECUARIO</v>
      </c>
      <c r="D18" s="7">
        <f>+DICIEMBRE!G10</f>
        <v>65114000</v>
      </c>
      <c r="E18" s="7">
        <f>+DICIEMBRE!I10</f>
        <v>-20042387</v>
      </c>
      <c r="F18" s="5">
        <f>+DICIEMBRE!J10</f>
        <v>45071613</v>
      </c>
      <c r="G18" s="5">
        <f>+DICIEMBRE!K10</f>
        <v>45070955.469999999</v>
      </c>
      <c r="H18" s="5">
        <f t="shared" si="0"/>
        <v>99.998541143845898</v>
      </c>
      <c r="M18" s="1"/>
      <c r="N18" s="1"/>
      <c r="P18" s="1"/>
      <c r="Q18" s="1"/>
    </row>
    <row r="19" spans="1:17" s="2" customFormat="1" ht="38.25" x14ac:dyDescent="0.2">
      <c r="A19" s="8" t="s">
        <v>39</v>
      </c>
      <c r="B19" s="8" t="s">
        <v>40</v>
      </c>
      <c r="C19" s="8" t="s">
        <v>38</v>
      </c>
      <c r="D19" s="9" t="s">
        <v>45</v>
      </c>
      <c r="E19" s="11" t="s">
        <v>34</v>
      </c>
      <c r="F19" s="11" t="s">
        <v>35</v>
      </c>
      <c r="G19" s="11" t="s">
        <v>36</v>
      </c>
      <c r="H19" s="9" t="s">
        <v>41</v>
      </c>
      <c r="M19" s="1"/>
      <c r="N19" s="1"/>
      <c r="P19" s="1"/>
      <c r="Q19" s="1"/>
    </row>
    <row r="20" spans="1:17" s="2" customFormat="1" ht="25.5" x14ac:dyDescent="0.2">
      <c r="A20" s="4">
        <v>10</v>
      </c>
      <c r="B20" s="4" t="str">
        <f>+DICIEMBRE!B11</f>
        <v xml:space="preserve"> 13 01 000 004 000</v>
      </c>
      <c r="C20" s="6" t="str">
        <f>+DICIEMBRE!C11</f>
        <v>SERVICIOS DE FORMACIÓN Y CAPACITACIÓN AGRÍCOLA Y FORESTAL</v>
      </c>
      <c r="D20" s="7">
        <f>+DICIEMBRE!G11</f>
        <v>106775000</v>
      </c>
      <c r="E20" s="7">
        <f>+DICIEMBRE!I11</f>
        <v>-33086469</v>
      </c>
      <c r="F20" s="5">
        <f>+DICIEMBRE!J11</f>
        <v>73688531</v>
      </c>
      <c r="G20" s="5">
        <f>+DICIEMBRE!K11</f>
        <v>39755198.420000002</v>
      </c>
      <c r="H20" s="5">
        <f t="shared" si="0"/>
        <v>53.950320192975489</v>
      </c>
      <c r="M20" s="1"/>
      <c r="N20" s="1"/>
      <c r="P20" s="1"/>
      <c r="Q20" s="1"/>
    </row>
    <row r="21" spans="1:17" s="2" customFormat="1" ht="38.25" x14ac:dyDescent="0.2">
      <c r="A21" s="8" t="s">
        <v>39</v>
      </c>
      <c r="B21" s="8" t="s">
        <v>40</v>
      </c>
      <c r="C21" s="8" t="s">
        <v>38</v>
      </c>
      <c r="D21" s="9" t="s">
        <v>45</v>
      </c>
      <c r="E21" s="11" t="s">
        <v>34</v>
      </c>
      <c r="F21" s="11" t="s">
        <v>35</v>
      </c>
      <c r="G21" s="11" t="s">
        <v>36</v>
      </c>
      <c r="H21" s="9" t="s">
        <v>41</v>
      </c>
      <c r="M21" s="1"/>
      <c r="N21" s="1"/>
      <c r="P21" s="1"/>
      <c r="Q21" s="1"/>
    </row>
    <row r="22" spans="1:17" s="2" customFormat="1" ht="25.5" x14ac:dyDescent="0.2">
      <c r="A22" s="4">
        <v>11</v>
      </c>
      <c r="B22" s="4" t="str">
        <f>+DICIEMBRE!B12</f>
        <v xml:space="preserve"> 13 01 000 005 000</v>
      </c>
      <c r="C22" s="6" t="str">
        <f>+DICIEMBRE!C12</f>
        <v>REACTIVACIÓN Y MODERNIZACIÓN DE LA ACTIVIDAD AGROPECUARIA (FONAGRO)</v>
      </c>
      <c r="D22" s="7">
        <f>+DICIEMBRE!G12</f>
        <v>36265000</v>
      </c>
      <c r="E22" s="7">
        <f>+DICIEMBRE!I12</f>
        <v>-21525587</v>
      </c>
      <c r="F22" s="5">
        <f>+DICIEMBRE!J12</f>
        <v>14739413</v>
      </c>
      <c r="G22" s="5">
        <f>+DICIEMBRE!K12</f>
        <v>12239411.5</v>
      </c>
      <c r="H22" s="5">
        <f t="shared" si="0"/>
        <v>83.03866307294598</v>
      </c>
      <c r="M22" s="1"/>
      <c r="N22" s="1"/>
      <c r="P22" s="1"/>
      <c r="Q22" s="1"/>
    </row>
    <row r="23" spans="1:17" s="2" customFormat="1" ht="38.25" x14ac:dyDescent="0.2">
      <c r="A23" s="8" t="s">
        <v>39</v>
      </c>
      <c r="B23" s="8" t="s">
        <v>40</v>
      </c>
      <c r="C23" s="8" t="s">
        <v>38</v>
      </c>
      <c r="D23" s="9" t="s">
        <v>45</v>
      </c>
      <c r="E23" s="11" t="s">
        <v>34</v>
      </c>
      <c r="F23" s="11" t="s">
        <v>35</v>
      </c>
      <c r="G23" s="11" t="s">
        <v>36</v>
      </c>
      <c r="H23" s="9" t="s">
        <v>41</v>
      </c>
      <c r="M23" s="1"/>
      <c r="N23" s="1"/>
      <c r="P23" s="1"/>
      <c r="Q23" s="1"/>
    </row>
    <row r="24" spans="1:17" s="2" customFormat="1" ht="25.5" x14ac:dyDescent="0.2">
      <c r="A24" s="4">
        <v>12</v>
      </c>
      <c r="B24" s="4" t="str">
        <f>+DICIEMBRE!B13</f>
        <v xml:space="preserve"> 13 01 000 006 000</v>
      </c>
      <c r="C24" s="6" t="str">
        <f>+DICIEMBRE!C13</f>
        <v>APOYO FINANCIERO PARA PRODUCTORES DEL SECTOR CAFETALERO</v>
      </c>
      <c r="D24" s="7">
        <f>+DICIEMBRE!G13</f>
        <v>20000000</v>
      </c>
      <c r="E24" s="7">
        <f>+DICIEMBRE!I13</f>
        <v>0</v>
      </c>
      <c r="F24" s="5">
        <f>+DICIEMBRE!J13</f>
        <v>20000000</v>
      </c>
      <c r="G24" s="5">
        <f>+DICIEMBRE!K13</f>
        <v>17977061.329999998</v>
      </c>
      <c r="H24" s="5">
        <f t="shared" si="0"/>
        <v>89.88530664999999</v>
      </c>
      <c r="M24" s="1"/>
      <c r="N24" s="1"/>
      <c r="P24" s="1"/>
      <c r="Q24" s="1"/>
    </row>
    <row r="25" spans="1:17" s="2" customFormat="1" ht="38.25" x14ac:dyDescent="0.2">
      <c r="A25" s="8" t="s">
        <v>39</v>
      </c>
      <c r="B25" s="8" t="s">
        <v>40</v>
      </c>
      <c r="C25" s="8" t="s">
        <v>38</v>
      </c>
      <c r="D25" s="9" t="s">
        <v>45</v>
      </c>
      <c r="E25" s="11" t="s">
        <v>34</v>
      </c>
      <c r="F25" s="11" t="s">
        <v>35</v>
      </c>
      <c r="G25" s="11" t="s">
        <v>36</v>
      </c>
      <c r="H25" s="9" t="s">
        <v>41</v>
      </c>
      <c r="M25" s="1"/>
      <c r="N25" s="1"/>
      <c r="P25" s="1"/>
      <c r="Q25" s="1"/>
    </row>
    <row r="26" spans="1:17" s="2" customFormat="1" x14ac:dyDescent="0.2">
      <c r="A26" s="4">
        <v>13</v>
      </c>
      <c r="B26" s="4" t="str">
        <f>+DICIEMBRE!B14</f>
        <v xml:space="preserve"> 13 02 000 001 000</v>
      </c>
      <c r="C26" s="6" t="str">
        <f>+DICIEMBRE!C14</f>
        <v>DIRECCIÓN Y COORDINACIÓN</v>
      </c>
      <c r="D26" s="7">
        <f>+DICIEMBRE!G14</f>
        <v>2038099</v>
      </c>
      <c r="E26" s="7">
        <f>+DICIEMBRE!I14</f>
        <v>483928</v>
      </c>
      <c r="F26" s="5">
        <f>+DICIEMBRE!J14</f>
        <v>2522027</v>
      </c>
      <c r="G26" s="5">
        <f>+DICIEMBRE!K14</f>
        <v>2109515.2799999998</v>
      </c>
      <c r="H26" s="5">
        <f t="shared" si="0"/>
        <v>83.64364378335361</v>
      </c>
      <c r="M26" s="1"/>
      <c r="N26" s="1"/>
      <c r="P26" s="1"/>
      <c r="Q26" s="1"/>
    </row>
    <row r="27" spans="1:17" s="2" customFormat="1" ht="38.25" x14ac:dyDescent="0.2">
      <c r="A27" s="8" t="s">
        <v>39</v>
      </c>
      <c r="B27" s="8" t="s">
        <v>40</v>
      </c>
      <c r="C27" s="8" t="s">
        <v>38</v>
      </c>
      <c r="D27" s="9" t="s">
        <v>45</v>
      </c>
      <c r="E27" s="11" t="s">
        <v>34</v>
      </c>
      <c r="F27" s="11" t="s">
        <v>35</v>
      </c>
      <c r="G27" s="11" t="s">
        <v>36</v>
      </c>
      <c r="H27" s="9" t="s">
        <v>41</v>
      </c>
      <c r="M27" s="1"/>
      <c r="N27" s="1"/>
      <c r="P27" s="1"/>
      <c r="Q27" s="1"/>
    </row>
    <row r="28" spans="1:17" s="2" customFormat="1" ht="38.25" x14ac:dyDescent="0.2">
      <c r="A28" s="4">
        <v>14</v>
      </c>
      <c r="B28" s="4" t="str">
        <f>+DICIEMBRE!B15</f>
        <v xml:space="preserve"> 13 02 000 003 000</v>
      </c>
      <c r="C28" s="6" t="str">
        <f>+DICIEMBRE!C15</f>
        <v>APOYO A LA PRODUCCIÓN PECUARIA E HIDROBIOLÓGICA SOSTENIBLE Y TECNIFICADA</v>
      </c>
      <c r="D28" s="7">
        <f>+DICIEMBRE!G15</f>
        <v>5063487</v>
      </c>
      <c r="E28" s="7">
        <f>+DICIEMBRE!I15</f>
        <v>1001837</v>
      </c>
      <c r="F28" s="5">
        <f>+DICIEMBRE!J15</f>
        <v>6065324</v>
      </c>
      <c r="G28" s="5">
        <f>+DICIEMBRE!K15</f>
        <v>5751642.3200000003</v>
      </c>
      <c r="H28" s="5">
        <f t="shared" si="0"/>
        <v>94.828278258506899</v>
      </c>
      <c r="M28" s="1"/>
      <c r="N28" s="1"/>
      <c r="P28" s="1"/>
      <c r="Q28" s="1"/>
    </row>
    <row r="29" spans="1:17" s="2" customFormat="1" ht="38.25" x14ac:dyDescent="0.2">
      <c r="A29" s="8" t="s">
        <v>39</v>
      </c>
      <c r="B29" s="8" t="s">
        <v>40</v>
      </c>
      <c r="C29" s="8" t="s">
        <v>38</v>
      </c>
      <c r="D29" s="9" t="s">
        <v>45</v>
      </c>
      <c r="E29" s="11" t="s">
        <v>34</v>
      </c>
      <c r="F29" s="11" t="s">
        <v>35</v>
      </c>
      <c r="G29" s="11" t="s">
        <v>36</v>
      </c>
      <c r="H29" s="9" t="s">
        <v>41</v>
      </c>
      <c r="M29" s="1"/>
      <c r="N29" s="1"/>
      <c r="P29" s="1"/>
      <c r="Q29" s="1"/>
    </row>
    <row r="30" spans="1:17" s="2" customFormat="1" ht="38.25" x14ac:dyDescent="0.2">
      <c r="A30" s="4">
        <v>15</v>
      </c>
      <c r="B30" s="4" t="str">
        <f>+DICIEMBRE!B16</f>
        <v xml:space="preserve"> 13 02 000 004 000</v>
      </c>
      <c r="C30" s="6" t="str">
        <f>+DICIEMBRE!C16</f>
        <v>DIVERSIFICACIÓN PECUARIA E HIDROBIOLÓGICA PARA CRIANZA DE ESPECIES</v>
      </c>
      <c r="D30" s="7">
        <f>+DICIEMBRE!G16</f>
        <v>1016500</v>
      </c>
      <c r="E30" s="7">
        <f>+DICIEMBRE!I16</f>
        <v>-217105</v>
      </c>
      <c r="F30" s="5">
        <f>+DICIEMBRE!J16</f>
        <v>799395</v>
      </c>
      <c r="G30" s="5">
        <f>+DICIEMBRE!K16</f>
        <v>755284.16</v>
      </c>
      <c r="H30" s="5">
        <f t="shared" si="0"/>
        <v>94.481971991318431</v>
      </c>
      <c r="M30" s="1"/>
      <c r="N30" s="1"/>
      <c r="P30" s="1"/>
      <c r="Q30" s="1"/>
    </row>
    <row r="31" spans="1:17" s="2" customFormat="1" ht="38.25" x14ac:dyDescent="0.2">
      <c r="A31" s="8" t="s">
        <v>39</v>
      </c>
      <c r="B31" s="8" t="s">
        <v>40</v>
      </c>
      <c r="C31" s="8" t="s">
        <v>38</v>
      </c>
      <c r="D31" s="9" t="s">
        <v>45</v>
      </c>
      <c r="E31" s="11" t="s">
        <v>34</v>
      </c>
      <c r="F31" s="11" t="s">
        <v>35</v>
      </c>
      <c r="G31" s="11" t="s">
        <v>36</v>
      </c>
      <c r="H31" s="9" t="s">
        <v>41</v>
      </c>
      <c r="M31" s="1"/>
      <c r="N31" s="1"/>
      <c r="P31" s="1"/>
      <c r="Q31" s="1"/>
    </row>
    <row r="32" spans="1:17" s="2" customFormat="1" x14ac:dyDescent="0.2">
      <c r="A32" s="4">
        <v>16</v>
      </c>
      <c r="B32" s="4" t="str">
        <f>+DICIEMBRE!B17</f>
        <v xml:space="preserve"> 13 03 000 001 000</v>
      </c>
      <c r="C32" s="6" t="str">
        <f>+DICIEMBRE!C17</f>
        <v>DIRECCIÓN Y COORDINACIÓN</v>
      </c>
      <c r="D32" s="7">
        <f>+DICIEMBRE!G17</f>
        <v>5605600</v>
      </c>
      <c r="E32" s="7">
        <f>+DICIEMBRE!I17</f>
        <v>458905</v>
      </c>
      <c r="F32" s="5">
        <f>+DICIEMBRE!J17</f>
        <v>6064505</v>
      </c>
      <c r="G32" s="5">
        <f>+DICIEMBRE!K17</f>
        <v>5481837.7699999996</v>
      </c>
      <c r="H32" s="5">
        <f t="shared" si="0"/>
        <v>90.392171661166074</v>
      </c>
      <c r="M32" s="1"/>
      <c r="N32" s="1"/>
      <c r="P32" s="1"/>
      <c r="Q32" s="1"/>
    </row>
    <row r="33" spans="1:17" s="2" customFormat="1" ht="38.25" x14ac:dyDescent="0.2">
      <c r="A33" s="8" t="s">
        <v>39</v>
      </c>
      <c r="B33" s="8" t="s">
        <v>40</v>
      </c>
      <c r="C33" s="8" t="s">
        <v>38</v>
      </c>
      <c r="D33" s="9" t="s">
        <v>45</v>
      </c>
      <c r="E33" s="11" t="s">
        <v>34</v>
      </c>
      <c r="F33" s="11" t="s">
        <v>35</v>
      </c>
      <c r="G33" s="11" t="s">
        <v>36</v>
      </c>
      <c r="H33" s="9" t="s">
        <v>41</v>
      </c>
      <c r="M33" s="1"/>
      <c r="N33" s="1"/>
      <c r="P33" s="1"/>
      <c r="Q33" s="1"/>
    </row>
    <row r="34" spans="1:17" s="2" customFormat="1" ht="25.5" x14ac:dyDescent="0.2">
      <c r="A34" s="4">
        <v>17</v>
      </c>
      <c r="B34" s="4" t="str">
        <f>+DICIEMBRE!B18</f>
        <v xml:space="preserve"> 13 03 000 002 000</v>
      </c>
      <c r="C34" s="6" t="str">
        <f>+DICIEMBRE!C18</f>
        <v>ASISTENCIA PARA LA ORGANIZACIÓN Y COMERCIALIZACIÓN PRODUCTIVA</v>
      </c>
      <c r="D34" s="7">
        <f>+DICIEMBRE!G18</f>
        <v>11737038</v>
      </c>
      <c r="E34" s="7">
        <f>+DICIEMBRE!I18</f>
        <v>-1641405</v>
      </c>
      <c r="F34" s="5">
        <f>+DICIEMBRE!J18</f>
        <v>10095633</v>
      </c>
      <c r="G34" s="5">
        <f>+DICIEMBRE!K18</f>
        <v>9279454.2899999991</v>
      </c>
      <c r="H34" s="5">
        <f t="shared" si="0"/>
        <v>91.915527139308637</v>
      </c>
      <c r="M34" s="1"/>
      <c r="N34" s="1"/>
      <c r="P34" s="1"/>
      <c r="Q34" s="1"/>
    </row>
    <row r="35" spans="1:17" s="2" customFormat="1" ht="38.25" x14ac:dyDescent="0.2">
      <c r="A35" s="8" t="s">
        <v>39</v>
      </c>
      <c r="B35" s="8" t="s">
        <v>40</v>
      </c>
      <c r="C35" s="8" t="s">
        <v>38</v>
      </c>
      <c r="D35" s="9" t="s">
        <v>45</v>
      </c>
      <c r="E35" s="11" t="s">
        <v>34</v>
      </c>
      <c r="F35" s="11" t="s">
        <v>35</v>
      </c>
      <c r="G35" s="11" t="s">
        <v>36</v>
      </c>
      <c r="H35" s="9" t="s">
        <v>41</v>
      </c>
      <c r="M35" s="1"/>
      <c r="N35" s="1"/>
      <c r="P35" s="1"/>
      <c r="Q35" s="1"/>
    </row>
    <row r="36" spans="1:17" s="2" customFormat="1" ht="38.25" x14ac:dyDescent="0.2">
      <c r="A36" s="4">
        <v>18</v>
      </c>
      <c r="B36" s="4" t="str">
        <f>+DICIEMBRE!B19</f>
        <v xml:space="preserve"> 13 03 000 003 000</v>
      </c>
      <c r="C36" s="6" t="str">
        <f>+DICIEMBRE!C19</f>
        <v>FORTALECIMIENTO DE LA ADMINISTRACIÓN DEL AGUA PARA LA PRODUCCIÓN SOSTENIBLE</v>
      </c>
      <c r="D36" s="7">
        <f>+DICIEMBRE!G19</f>
        <v>38366000</v>
      </c>
      <c r="E36" s="7">
        <f>+DICIEMBRE!I19</f>
        <v>-18272299</v>
      </c>
      <c r="F36" s="5">
        <f>+DICIEMBRE!J19</f>
        <v>20093701</v>
      </c>
      <c r="G36" s="5">
        <f>+DICIEMBRE!K19</f>
        <v>5658740.5</v>
      </c>
      <c r="H36" s="5">
        <f t="shared" si="0"/>
        <v>28.161763231173794</v>
      </c>
      <c r="M36" s="1"/>
      <c r="N36" s="1"/>
      <c r="P36" s="1"/>
      <c r="Q36" s="1"/>
    </row>
    <row r="37" spans="1:17" s="2" customFormat="1" ht="38.25" x14ac:dyDescent="0.2">
      <c r="A37" s="8" t="s">
        <v>39</v>
      </c>
      <c r="B37" s="8" t="s">
        <v>40</v>
      </c>
      <c r="C37" s="8" t="s">
        <v>38</v>
      </c>
      <c r="D37" s="9" t="s">
        <v>45</v>
      </c>
      <c r="E37" s="11" t="s">
        <v>34</v>
      </c>
      <c r="F37" s="11" t="s">
        <v>35</v>
      </c>
      <c r="G37" s="11" t="s">
        <v>36</v>
      </c>
      <c r="H37" s="9" t="s">
        <v>41</v>
      </c>
      <c r="M37" s="1"/>
      <c r="N37" s="1"/>
      <c r="P37" s="1"/>
      <c r="Q37" s="1"/>
    </row>
    <row r="38" spans="1:17" s="2" customFormat="1" ht="38.25" x14ac:dyDescent="0.2">
      <c r="A38" s="4">
        <v>19</v>
      </c>
      <c r="B38" s="4" t="str">
        <f>+DICIEMBRE!B20</f>
        <v xml:space="preserve"> 13 03 001 000 001</v>
      </c>
      <c r="C38" s="6" t="str">
        <f>+DICIEMBRE!C20</f>
        <v>CONSTRUCCIÓN, AMPLIACIÓN, MEJORAMIENTO Y REPOSICIÓN DE INFRAESTRUCTURA DE RIEGO</v>
      </c>
      <c r="D38" s="7">
        <f>+DICIEMBRE!G20</f>
        <v>110464584</v>
      </c>
      <c r="E38" s="7">
        <f>+DICIEMBRE!I20</f>
        <v>-101351893</v>
      </c>
      <c r="F38" s="5">
        <f>+DICIEMBRE!J20</f>
        <v>9112691</v>
      </c>
      <c r="G38" s="5">
        <f>+DICIEMBRE!K20</f>
        <v>6742319.5700000003</v>
      </c>
      <c r="H38" s="5">
        <f t="shared" si="0"/>
        <v>73.988238710168048</v>
      </c>
      <c r="M38" s="1"/>
      <c r="N38" s="1"/>
      <c r="P38" s="1"/>
      <c r="Q3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 INFORME A DIC 25</vt:lpstr>
      <vt:lpstr>DICIEMBRE</vt:lpstr>
      <vt:lpstr>31 DICIEMBRE, 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Juan Esteban Ordonez Gonzalez</cp:lastModifiedBy>
  <cp:lastPrinted>2025-08-14T14:53:32Z</cp:lastPrinted>
  <dcterms:created xsi:type="dcterms:W3CDTF">2025-01-31T18:26:03Z</dcterms:created>
  <dcterms:modified xsi:type="dcterms:W3CDTF">2026-01-08T23:39:39Z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01734361CD07C3C85B968AA4B2781C480C5E84517533FB2EE1174F74E95997FC9503DC872D15E7FE07B95AE100ED7F409B906340CED64D9A87B76B3C015A45A39B7B46B1D72B52282089FFDD357E1CCD8E5A5375B8EA7AA1F7CEC7A307842FD625A19DCBE64ABC5DF97A8A2DA48521579D87272D3312ECEFAEF692A799F55D3</vt:lpwstr>
  </property>
  <property fmtid="{D5CDD505-2E9C-101B-9397-08002B2CF9AE}" pid="3" name="Business Objects Context Information1">
    <vt:lpwstr>E232FD5596D1FEC089FF7DFE1457610FCE0C3B4B7FF88E179ECFEF01843BBFB33789B9B143714029DC1EADF323E2717EA5E3A07E386266080B06006C70508CB23E7DEBD8243B46E42B1382A7BEA518AAC9B553CC4384364A6456B893FDD6589EAB0F6446026B0E5F9C62BF191C89BCFD51BA36F58F337A65A480A725E81BD24</vt:lpwstr>
  </property>
  <property fmtid="{D5CDD505-2E9C-101B-9397-08002B2CF9AE}" pid="4" name="Business Objects Context Information2">
    <vt:lpwstr>6E129F3FF71390DBA2BEC43C5F66A4D911DACDD040521DE66B6170B6DCA7767514A45011C28927382F5BB71E88DABAB12EE4049AFBA57B63952F606E5BF5CCD326E41B88041A95A549521A5E7F822F46F4ED63907EEC0441D3AEA1FE111CEC25D5A4345873133E8B6A0A7C2F9B66BAD88F943D5C7E65646D8E13157730DFA4A</vt:lpwstr>
  </property>
  <property fmtid="{D5CDD505-2E9C-101B-9397-08002B2CF9AE}" pid="5" name="Business Objects Context Information3">
    <vt:lpwstr>D0D4F7BC35DEF50AEFC213E7F6326D8F8CCA64DA7E58319F0355F9E00326BDB6E7FBFC03B58B8AEFFCB61C37E9BC33133261C810E0D2DBBF97DB6EAD328E5E90924C960ACA5072D88073FC4968D8AC1ABA54A84189AD275D5EEC07A95A74AAB3BC512631D42A18507CFF86F7B7D9CF549451BBDD4413AC73E54F0DD72F5CAA5</vt:lpwstr>
  </property>
  <property fmtid="{D5CDD505-2E9C-101B-9397-08002B2CF9AE}" pid="6" name="Business Objects Context Information4">
    <vt:lpwstr>4448DFD1CE5DE719CDDC9D73E6D86EB701284DB541A57D02B33C68063F57E00B8615A88E52BFAF91658063B24239A11980D33EBAC5FAE591AAE08FF2AB6930F5A1008D185CCD725426E5DAB0E3B1CCBE6CB1431F661E055D1659413B0418A06B6B8373DAD34F1B860E1860EA3CBFD20EB7EF1EC8E01EA723FAEFA7A4418593F</vt:lpwstr>
  </property>
  <property fmtid="{D5CDD505-2E9C-101B-9397-08002B2CF9AE}" pid="7" name="Business Objects Context Information5">
    <vt:lpwstr>20CB1B4B487F4045F856680F8E88891F231035DE3967F38C1F3FAEA509861720546C24816024AF748B4BDF8B7699A567D5287EB493EA90E79C9FE284242DC752F095382A757E0A97764CC85A9BF91A68BD8BAEBEAD1D08F50F15168C2BE6F195321DAFA9AE6DD66A099119080BF535A5935CA3CD203132E06CF557B94C4E6CA</vt:lpwstr>
  </property>
  <property fmtid="{D5CDD505-2E9C-101B-9397-08002B2CF9AE}" pid="8" name="Business Objects Context Information6">
    <vt:lpwstr>64FD9CCBFC34EC4AF8843B9E64EE8547AEC3CF53ADE50D8DAAD531BD4E3ECF2BA5B832706F1B46FE65876A7D4030C0CFF07D708D162F4A75744179D0AD8CFDE663EDD3F8FE14382FEE1DF969FE2EA06C22D64A8B567D61956A45087D316A1177C084268EF37B6C725DDDB857CC57E22FC745C8EF0C5A564FB8D9550B1DEA8B0</vt:lpwstr>
  </property>
  <property fmtid="{D5CDD505-2E9C-101B-9397-08002B2CF9AE}" pid="9" name="Business Objects Context Information7">
    <vt:lpwstr>60F6C3279215EBD9F5B9D9E78C010A2E8A4C7C6F5826795A4CCFE81CF3A04B9BF0E384B5B15BE99C12B106EEC627F08359A8090E09391B420CC5074B793718DBE3D576E85FA7BB44252F1D82576B8C2254A80EF3CA414E0793B2CD4C924E618070DC50979FC3980DFB38733016BBA0F69B950339F7079D50E0A111B5E73B781</vt:lpwstr>
  </property>
  <property fmtid="{D5CDD505-2E9C-101B-9397-08002B2CF9AE}" pid="10" name="Business Objects Context Information8">
    <vt:lpwstr>2D51532DEBA4020D37FF2881DFEC99EA80BF0A2758D3C738742C4526C1A5E4DCDC8EF1E606FAAEEC94B3B79775235DC5D4CA48382FA12C4623A26D0FE2BB6C506A1FACF305011A1EEBF0FD74D15E911AFCB1EA325AA151ABB087F1EC4447C6713CEE6FABA1BF33F2C08B4D24BBE2B2E2FF7A9A86765824C4821ED2532C26546</vt:lpwstr>
  </property>
  <property fmtid="{D5CDD505-2E9C-101B-9397-08002B2CF9AE}" pid="11" name="Business Objects Context Information9">
    <vt:lpwstr>FF872D02FE2CB181866E2382899117C6CCF28E6D56C1B007E6B7B19E19F5293E03506D2AB4BCD19DB6C32B298155C240B8F6403E3C604EA7CF87AAEFDDAE063F9DFE5808499</vt:lpwstr>
  </property>
</Properties>
</file>