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licia.cordova\Desktop\"/>
    </mc:Choice>
  </mc:AlternateContent>
  <bookViews>
    <workbookView xWindow="0" yWindow="0" windowWidth="27945" windowHeight="12180" tabRatio="773"/>
  </bookViews>
  <sheets>
    <sheet name="COMPRAS INSUMOS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6" l="1"/>
  <c r="I26" i="6"/>
  <c r="F26" i="6"/>
  <c r="C26" i="6"/>
  <c r="I25" i="6"/>
  <c r="I24" i="6"/>
  <c r="I23" i="6"/>
  <c r="B23" i="6"/>
  <c r="I22" i="6"/>
  <c r="J19" i="6"/>
  <c r="I19" i="6"/>
  <c r="H19" i="6"/>
  <c r="F19" i="6"/>
  <c r="D19" i="6"/>
  <c r="C19" i="6"/>
  <c r="I18" i="6"/>
  <c r="I16" i="6"/>
  <c r="H16" i="6"/>
  <c r="I15" i="6"/>
  <c r="J14" i="6"/>
  <c r="I14" i="6"/>
  <c r="H14" i="6"/>
  <c r="F14" i="6"/>
  <c r="D14" i="6"/>
  <c r="C14" i="6"/>
  <c r="H13" i="6"/>
  <c r="F11" i="6"/>
  <c r="H10" i="6"/>
  <c r="H9" i="6"/>
  <c r="F9" i="6"/>
  <c r="H8" i="6"/>
  <c r="H7" i="6"/>
  <c r="J6" i="6"/>
  <c r="I6" i="6"/>
  <c r="H6" i="6"/>
  <c r="F6" i="6"/>
  <c r="D6" i="6"/>
  <c r="C6" i="6"/>
</calcChain>
</file>

<file path=xl/sharedStrings.xml><?xml version="1.0" encoding="utf-8"?>
<sst xmlns="http://schemas.openxmlformats.org/spreadsheetml/2006/main" count="71" uniqueCount="47">
  <si>
    <t>VICEMINISTERIO DE SEGURIDAD ALIMENTARIA Y NUTRICIONAL</t>
  </si>
  <si>
    <t>LISTADO DE ADQUISICIONES BAJO EL MARCO DEL DECRETO 17-2024</t>
  </si>
  <si>
    <t>NOG</t>
  </si>
  <si>
    <t>PROVEEDOR/EMPRESA</t>
  </si>
  <si>
    <t>MONTO ASIGNADO</t>
  </si>
  <si>
    <t>CANTIDAD</t>
  </si>
  <si>
    <t>INSUMO</t>
  </si>
  <si>
    <t>MONTO CONTRATO</t>
  </si>
  <si>
    <t>UNIDAD DE MEDIDA</t>
  </si>
  <si>
    <t>CANTIDAD ENTREGADA POR PROVEEDOR</t>
  </si>
  <si>
    <t>MONTO PAGADO</t>
  </si>
  <si>
    <t>% EJECUCIÓN</t>
  </si>
  <si>
    <t>RENGLÓN  263</t>
  </si>
  <si>
    <t xml:space="preserve">ABONO ORGANICO </t>
  </si>
  <si>
    <t>Quintales</t>
  </si>
  <si>
    <t>COMPAÑÍA DE FERTILIZANTES Y AGROQUIMICOS, S.A.</t>
  </si>
  <si>
    <t>Gallinaza</t>
  </si>
  <si>
    <t>DISTRIBUIDORA AGROVETERINARIA DAVET, SA</t>
  </si>
  <si>
    <t>DISTREX (MELANY PAOLA PASCUAL JERÓNIMO)</t>
  </si>
  <si>
    <t>Lombricompost</t>
  </si>
  <si>
    <t>COMERCIALIZADORA MORALES, S.A.</t>
  </si>
  <si>
    <t>Compost</t>
  </si>
  <si>
    <t>IRIS MABEL LAURA LUCIA BENITEZ ECHEVERRIA</t>
  </si>
  <si>
    <t>RENGLÓN 286 Y 268</t>
  </si>
  <si>
    <t>APEROS DE LABRANZA</t>
  </si>
  <si>
    <t>Azadón, machete y pala</t>
  </si>
  <si>
    <t>Kit</t>
  </si>
  <si>
    <t>INTECSA, S.A.</t>
  </si>
  <si>
    <t>Piocha (1)</t>
  </si>
  <si>
    <t>Unidad</t>
  </si>
  <si>
    <t>SERVICIOS TRANSCOGUA, S.A.</t>
  </si>
  <si>
    <t>Piocha (2)</t>
  </si>
  <si>
    <t>Bombas de 17 litros tipo mochila</t>
  </si>
  <si>
    <t>RENGLÓN 215</t>
  </si>
  <si>
    <t>SEMILLAS</t>
  </si>
  <si>
    <t>Semilla 
(Bledo, Guicoy, Cilantro,  y Acelga)</t>
  </si>
  <si>
    <t>libras</t>
  </si>
  <si>
    <t>Semilla 
(Bledo, Guicoy, Cilantro, cebolla y Acelga)</t>
  </si>
  <si>
    <t>SEMILLAS MEJORADAS DE GRANOS BASICOS ABUNDANCIA S.A.</t>
  </si>
  <si>
    <t>Semilla de granos basicos (Icta B7)</t>
  </si>
  <si>
    <t>Camote</t>
  </si>
  <si>
    <t>Esquejes</t>
  </si>
  <si>
    <t>Yuca</t>
  </si>
  <si>
    <t>SEMILLA DE MAIZ CRIOLLA</t>
  </si>
  <si>
    <t>semilla de Maiz Criolla</t>
  </si>
  <si>
    <t>Bolsa de 10 KG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</si>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</sst>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_(&quot;$&quot;* #,##0.00_);_(&quot;$&quot;* \(#,##0.00\);_(&quot;$&quot;* &quot;-&quot;??_);_(@_)"/>
    <numFmt numFmtId="168" formatCode="_ [$GTQ]\ * #,##0.00_ ;_ [$GTQ]\ * \-#,##0.00_ ;_ [$GTQ]\ * &quot;-&quot;??_ ;_ @_ "/>
    <numFmt numFmtId="169" formatCode="_-[$GTQ]\ * #,##0.00_-;\-[$GTQ]\ * #,##0.00_-;_-[$GTQ]\ * &quot;-&quot;??_-;_-@_-"/>
    <numFmt numFmtId="170" formatCode="_-[$Q-100A]* #,##0.00_-;\-[$Q-100A]* #,##0.00_-;_-[$Q-100A]* &quot;-&quot;??_-;_-@_-"/>
  </numFmts>
  <fonts count="8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3"/>
      <color theme="1"/>
      <name val="Calibri"/>
      <charset val="134"/>
      <scheme val="minor"/>
    </font>
    <font>
      <b/>
      <sz val="13"/>
      <name val="Calibri"/>
      <charset val="134"/>
      <scheme val="minor"/>
    </font>
    <font>
      <sz val="13"/>
      <color theme="1"/>
      <name val="Calibri"/>
      <charset val="134"/>
      <scheme val="minor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5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168" fontId="4" fillId="3" borderId="1" xfId="0" applyNumberFormat="1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168" fontId="4" fillId="3" borderId="1" xfId="1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8" fontId="6" fillId="0" borderId="1" xfId="1" applyNumberFormat="1" applyFont="1" applyBorder="1" applyAlignment="1">
      <alignment horizontal="center"/>
    </xf>
    <xf numFmtId="0" fontId="6" fillId="4" borderId="1" xfId="0" applyFont="1" applyFill="1" applyBorder="1"/>
    <xf numFmtId="0" fontId="4" fillId="4" borderId="1" xfId="0" applyFont="1" applyFill="1" applyBorder="1" applyAlignment="1">
      <alignment horizontal="center" vertical="center"/>
    </xf>
    <xf numFmtId="168" fontId="4" fillId="4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168" fontId="4" fillId="4" borderId="1" xfId="1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168" fontId="6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4" fillId="0" borderId="1" xfId="0" applyFont="1" applyBorder="1"/>
    <xf numFmtId="168" fontId="4" fillId="0" borderId="1" xfId="0" applyNumberFormat="1" applyFont="1" applyBorder="1"/>
    <xf numFmtId="169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9" fontId="4" fillId="3" borderId="1" xfId="2" applyFont="1" applyFill="1" applyBorder="1" applyAlignment="1">
      <alignment horizontal="center" vertical="center"/>
    </xf>
    <xf numFmtId="170" fontId="6" fillId="0" borderId="1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4" fontId="4" fillId="4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9" fontId="0" fillId="0" borderId="0" xfId="2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8" fontId="4" fillId="0" borderId="1" xfId="1" applyNumberFormat="1" applyFont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14605</xdr:colOff>
      <xdr:row>0</xdr:row>
      <xdr:rowOff>108585</xdr:rowOff>
    </xdr:from>
    <xdr:to>
      <xdr:col>1</xdr:col>
      <xdr:colOff>1099820</xdr:colOff>
      <xdr:row>3</xdr:row>
      <xdr:rowOff>180975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05" y="108585"/>
          <a:ext cx="2152015" cy="992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7"/>
  <sheetViews>
    <sheetView tabSelected="1" zoomScale="70" zoomScaleNormal="70" workbookViewId="0">
      <selection activeCell="M21" sqref="M21"/>
    </sheetView>
  </sheetViews>
  <sheetFormatPr baseColWidth="10" defaultColWidth="11" defaultRowHeight="15"/>
  <cols>
    <col min="1" max="1" width="16" customWidth="1"/>
    <col min="2" max="2" width="66.5703125" customWidth="1"/>
    <col min="3" max="3" width="28.28515625" customWidth="1"/>
    <col min="4" max="4" width="11" customWidth="1"/>
    <col min="5" max="5" width="41.28515625" style="2" customWidth="1"/>
    <col min="6" max="6" width="28.28515625" style="2" customWidth="1"/>
    <col min="7" max="8" width="18.42578125" style="2" customWidth="1"/>
    <col min="9" max="9" width="19.28515625" style="3" customWidth="1"/>
    <col min="10" max="10" width="18.5703125"/>
  </cols>
  <sheetData>
    <row r="2" spans="1:13" ht="34.15" customHeight="1">
      <c r="B2" s="40" t="s">
        <v>0</v>
      </c>
      <c r="C2" s="40"/>
      <c r="D2" s="40"/>
      <c r="E2" s="40"/>
      <c r="F2" s="40"/>
      <c r="G2" s="40"/>
      <c r="H2" s="40"/>
      <c r="I2" s="40"/>
    </row>
    <row r="3" spans="1:13" ht="23.25">
      <c r="B3" s="40" t="s">
        <v>1</v>
      </c>
      <c r="C3" s="40"/>
      <c r="D3" s="40"/>
      <c r="E3" s="40"/>
      <c r="F3" s="40"/>
      <c r="G3" s="40"/>
      <c r="H3" s="40"/>
      <c r="I3" s="40"/>
    </row>
    <row r="4" spans="1:13" ht="24.95" customHeight="1">
      <c r="E4" s="41"/>
      <c r="F4" s="42"/>
      <c r="G4" s="42"/>
    </row>
    <row r="5" spans="1:13" ht="62.1" customHeight="1">
      <c r="A5" s="4" t="s">
        <v>2</v>
      </c>
      <c r="B5" s="5" t="s">
        <v>3</v>
      </c>
      <c r="C5" s="5" t="s">
        <v>4</v>
      </c>
      <c r="D5" s="5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31" t="s">
        <v>10</v>
      </c>
      <c r="J5" s="31" t="s">
        <v>11</v>
      </c>
    </row>
    <row r="6" spans="1:13" ht="30" customHeight="1">
      <c r="A6" s="7"/>
      <c r="B6" s="8" t="s">
        <v>12</v>
      </c>
      <c r="C6" s="9">
        <f>+C7</f>
        <v>95000000</v>
      </c>
      <c r="D6" s="10">
        <f>SUM(D7:D13)</f>
        <v>999150</v>
      </c>
      <c r="E6" s="11" t="s">
        <v>13</v>
      </c>
      <c r="F6" s="12">
        <f>+F13+F12+F11+F10+F9+F8+F7</f>
        <v>75980445</v>
      </c>
      <c r="G6" s="13" t="s">
        <v>14</v>
      </c>
      <c r="H6" s="13">
        <f>SUM(H7:H13)</f>
        <v>386064</v>
      </c>
      <c r="I6" s="32">
        <f>+I7+I8+I9+I10+I11+I12+I13</f>
        <v>28681415</v>
      </c>
      <c r="J6" s="33">
        <f>+I6/C6</f>
        <v>0.30190963157894701</v>
      </c>
    </row>
    <row r="7" spans="1:13" ht="30" customHeight="1">
      <c r="A7" s="14">
        <v>24649694</v>
      </c>
      <c r="B7" s="14" t="s">
        <v>15</v>
      </c>
      <c r="C7" s="43">
        <v>95000000</v>
      </c>
      <c r="D7" s="15">
        <v>63750</v>
      </c>
      <c r="E7" s="16" t="s">
        <v>16</v>
      </c>
      <c r="F7" s="17">
        <v>5068125</v>
      </c>
      <c r="G7" s="15" t="s">
        <v>14</v>
      </c>
      <c r="H7" s="15">
        <f>+D7</f>
        <v>63750</v>
      </c>
      <c r="I7" s="34">
        <v>5068125</v>
      </c>
      <c r="J7" s="34"/>
    </row>
    <row r="8" spans="1:13" ht="30" customHeight="1">
      <c r="A8" s="14">
        <v>24649694</v>
      </c>
      <c r="B8" s="14" t="s">
        <v>17</v>
      </c>
      <c r="C8" s="43"/>
      <c r="D8" s="15">
        <v>85000</v>
      </c>
      <c r="E8" s="16" t="s">
        <v>16</v>
      </c>
      <c r="F8" s="17">
        <v>5950000</v>
      </c>
      <c r="G8" s="15" t="s">
        <v>14</v>
      </c>
      <c r="H8" s="15">
        <f>+D8</f>
        <v>85000</v>
      </c>
      <c r="I8" s="34">
        <v>5950000</v>
      </c>
      <c r="J8" s="34"/>
    </row>
    <row r="9" spans="1:13" ht="30" customHeight="1">
      <c r="A9" s="14">
        <v>24384402</v>
      </c>
      <c r="B9" s="14" t="s">
        <v>18</v>
      </c>
      <c r="C9" s="43"/>
      <c r="D9" s="15">
        <v>20000</v>
      </c>
      <c r="E9" s="16" t="s">
        <v>16</v>
      </c>
      <c r="F9" s="17">
        <f>3400000/2</f>
        <v>1700000</v>
      </c>
      <c r="G9" s="15" t="s">
        <v>14</v>
      </c>
      <c r="H9" s="15">
        <f>+I9/85</f>
        <v>8656</v>
      </c>
      <c r="I9" s="34">
        <v>735760</v>
      </c>
      <c r="J9" s="34"/>
    </row>
    <row r="10" spans="1:13" ht="30" customHeight="1">
      <c r="A10" s="14">
        <v>24649694</v>
      </c>
      <c r="B10" s="14" t="s">
        <v>18</v>
      </c>
      <c r="C10" s="43"/>
      <c r="D10" s="15">
        <v>100000</v>
      </c>
      <c r="E10" s="16" t="s">
        <v>16</v>
      </c>
      <c r="F10" s="17">
        <v>7500000</v>
      </c>
      <c r="G10" s="15" t="s">
        <v>14</v>
      </c>
      <c r="H10" s="15">
        <f>+I10/75</f>
        <v>20328</v>
      </c>
      <c r="I10" s="34">
        <v>1524600</v>
      </c>
      <c r="J10" s="34"/>
    </row>
    <row r="11" spans="1:13" ht="30" customHeight="1">
      <c r="A11" s="14">
        <v>24384402</v>
      </c>
      <c r="B11" s="14" t="s">
        <v>18</v>
      </c>
      <c r="C11" s="43"/>
      <c r="D11" s="15">
        <v>20000</v>
      </c>
      <c r="E11" s="16" t="s">
        <v>19</v>
      </c>
      <c r="F11" s="17">
        <f>+F9</f>
        <v>1700000</v>
      </c>
      <c r="G11" s="15" t="s">
        <v>14</v>
      </c>
      <c r="H11" s="15">
        <v>0</v>
      </c>
      <c r="I11" s="34">
        <v>0</v>
      </c>
      <c r="J11" s="34"/>
    </row>
    <row r="12" spans="1:13" ht="30" customHeight="1">
      <c r="A12" s="14">
        <v>24698377</v>
      </c>
      <c r="B12" s="14" t="s">
        <v>20</v>
      </c>
      <c r="C12" s="43"/>
      <c r="D12" s="15">
        <v>159620</v>
      </c>
      <c r="E12" s="16" t="s">
        <v>21</v>
      </c>
      <c r="F12" s="17">
        <v>11652260</v>
      </c>
      <c r="G12" s="15" t="s">
        <v>14</v>
      </c>
      <c r="H12" s="15">
        <v>159620</v>
      </c>
      <c r="I12" s="34">
        <v>11652260</v>
      </c>
      <c r="J12" s="34"/>
      <c r="M12" s="35"/>
    </row>
    <row r="13" spans="1:13" ht="30" customHeight="1">
      <c r="A13" s="14">
        <v>24775851</v>
      </c>
      <c r="B13" s="14" t="s">
        <v>22</v>
      </c>
      <c r="C13" s="43"/>
      <c r="D13" s="15">
        <v>550780</v>
      </c>
      <c r="E13" s="16" t="s">
        <v>19</v>
      </c>
      <c r="F13" s="17">
        <v>42410060</v>
      </c>
      <c r="G13" s="15" t="s">
        <v>14</v>
      </c>
      <c r="H13" s="15">
        <f>+I13/77</f>
        <v>48710</v>
      </c>
      <c r="I13" s="34">
        <v>3750670</v>
      </c>
      <c r="J13" s="34"/>
    </row>
    <row r="14" spans="1:13" ht="30" customHeight="1">
      <c r="A14" s="18"/>
      <c r="B14" s="19" t="s">
        <v>23</v>
      </c>
      <c r="C14" s="20">
        <f>+C15+C18</f>
        <v>70000000</v>
      </c>
      <c r="D14" s="21">
        <f>SUM(D15:D17)</f>
        <v>160000</v>
      </c>
      <c r="E14" s="22" t="s">
        <v>24</v>
      </c>
      <c r="F14" s="23">
        <f>SUM(F15:F18)</f>
        <v>43042092</v>
      </c>
      <c r="G14" s="24"/>
      <c r="H14" s="24">
        <f>SUM(H15:H17)</f>
        <v>50034</v>
      </c>
      <c r="I14" s="36">
        <f>+I15+I16+I18</f>
        <v>28253969.5</v>
      </c>
      <c r="J14" s="33">
        <f>+I14/C14</f>
        <v>0.40362813571428602</v>
      </c>
    </row>
    <row r="15" spans="1:13" ht="30" customHeight="1">
      <c r="A15" s="14">
        <v>24376094</v>
      </c>
      <c r="B15" s="14" t="s">
        <v>22</v>
      </c>
      <c r="C15" s="43">
        <v>70000000</v>
      </c>
      <c r="D15" s="15">
        <v>80000</v>
      </c>
      <c r="E15" s="16" t="s">
        <v>25</v>
      </c>
      <c r="F15" s="17">
        <v>10300000</v>
      </c>
      <c r="G15" s="15" t="s">
        <v>26</v>
      </c>
      <c r="H15" s="15">
        <v>10034</v>
      </c>
      <c r="I15" s="34">
        <f>+H15*128.75</f>
        <v>1291877.5</v>
      </c>
      <c r="J15" s="34"/>
    </row>
    <row r="16" spans="1:13" ht="30" customHeight="1">
      <c r="A16" s="14">
        <v>24667897</v>
      </c>
      <c r="B16" s="14" t="s">
        <v>27</v>
      </c>
      <c r="C16" s="43"/>
      <c r="D16" s="15">
        <v>40000</v>
      </c>
      <c r="E16" s="16" t="s">
        <v>28</v>
      </c>
      <c r="F16" s="17">
        <v>5520000</v>
      </c>
      <c r="G16" s="15" t="s">
        <v>29</v>
      </c>
      <c r="H16" s="15">
        <f>+D16</f>
        <v>40000</v>
      </c>
      <c r="I16" s="34">
        <f>+F16</f>
        <v>5520000</v>
      </c>
      <c r="J16" s="34"/>
    </row>
    <row r="17" spans="1:10" ht="30" customHeight="1">
      <c r="A17" s="14">
        <v>24667897</v>
      </c>
      <c r="B17" s="14" t="s">
        <v>30</v>
      </c>
      <c r="C17" s="43"/>
      <c r="D17" s="15">
        <v>40000</v>
      </c>
      <c r="E17" s="16" t="s">
        <v>31</v>
      </c>
      <c r="F17" s="17">
        <v>5780000</v>
      </c>
      <c r="G17" s="15" t="s">
        <v>29</v>
      </c>
      <c r="H17" s="15">
        <v>0</v>
      </c>
      <c r="I17" s="34">
        <v>0</v>
      </c>
      <c r="J17" s="34"/>
    </row>
    <row r="18" spans="1:10" ht="30" customHeight="1">
      <c r="A18" s="14">
        <v>24612065</v>
      </c>
      <c r="B18" s="14" t="s">
        <v>27</v>
      </c>
      <c r="C18" s="43"/>
      <c r="D18" s="15">
        <v>41394</v>
      </c>
      <c r="E18" s="16" t="s">
        <v>32</v>
      </c>
      <c r="F18" s="17">
        <v>21442092</v>
      </c>
      <c r="G18" s="15" t="s">
        <v>29</v>
      </c>
      <c r="H18" s="15">
        <v>41394</v>
      </c>
      <c r="I18" s="34">
        <f>+F18</f>
        <v>21442092</v>
      </c>
      <c r="J18" s="34"/>
    </row>
    <row r="19" spans="1:10" ht="30" customHeight="1">
      <c r="A19" s="18"/>
      <c r="B19" s="19" t="s">
        <v>33</v>
      </c>
      <c r="C19" s="20">
        <f>+C20</f>
        <v>7000000</v>
      </c>
      <c r="D19" s="21">
        <f>SUM(D20:D25)</f>
        <v>211084</v>
      </c>
      <c r="E19" s="22" t="s">
        <v>34</v>
      </c>
      <c r="F19" s="23">
        <f t="shared" ref="F19:I19" si="0">+F20+F21+F22+F23+F24+F25</f>
        <v>3355405.25</v>
      </c>
      <c r="G19" s="24"/>
      <c r="H19" s="24">
        <f>SUM(H20:H25)</f>
        <v>211084</v>
      </c>
      <c r="I19" s="36">
        <f t="shared" si="0"/>
        <v>3355405.25</v>
      </c>
      <c r="J19" s="33">
        <f>+I19/C19</f>
        <v>0.47934360714285701</v>
      </c>
    </row>
    <row r="20" spans="1:10" ht="34.5">
      <c r="A20" s="14">
        <v>24368881</v>
      </c>
      <c r="B20" s="14" t="s">
        <v>27</v>
      </c>
      <c r="C20" s="43">
        <v>7000000</v>
      </c>
      <c r="D20" s="15">
        <v>4300</v>
      </c>
      <c r="E20" s="16" t="s">
        <v>35</v>
      </c>
      <c r="F20" s="17">
        <v>530454.5</v>
      </c>
      <c r="G20" s="15" t="s">
        <v>36</v>
      </c>
      <c r="H20" s="15">
        <v>4300</v>
      </c>
      <c r="I20" s="37">
        <v>530454.5</v>
      </c>
      <c r="J20" s="37"/>
    </row>
    <row r="21" spans="1:10" ht="51.75">
      <c r="A21" s="14">
        <v>24775878</v>
      </c>
      <c r="B21" s="14" t="s">
        <v>27</v>
      </c>
      <c r="C21" s="43"/>
      <c r="D21" s="15">
        <v>4425</v>
      </c>
      <c r="E21" s="16" t="s">
        <v>37</v>
      </c>
      <c r="F21" s="17">
        <v>740092.75</v>
      </c>
      <c r="G21" s="15" t="s">
        <v>36</v>
      </c>
      <c r="H21" s="15">
        <v>4425</v>
      </c>
      <c r="I21" s="37">
        <v>740092.75</v>
      </c>
      <c r="J21" s="37"/>
    </row>
    <row r="22" spans="1:10" ht="30" customHeight="1">
      <c r="A22" s="14">
        <v>24762350</v>
      </c>
      <c r="B22" s="14" t="s">
        <v>38</v>
      </c>
      <c r="C22" s="43"/>
      <c r="D22" s="15">
        <v>1250</v>
      </c>
      <c r="E22" s="16" t="s">
        <v>39</v>
      </c>
      <c r="F22" s="17">
        <v>1312500</v>
      </c>
      <c r="G22" s="15" t="s">
        <v>14</v>
      </c>
      <c r="H22" s="15">
        <v>1250</v>
      </c>
      <c r="I22" s="37">
        <f>+F22</f>
        <v>1312500</v>
      </c>
      <c r="J22" s="37"/>
    </row>
    <row r="23" spans="1:10" ht="30" customHeight="1">
      <c r="A23" s="14">
        <v>24368946</v>
      </c>
      <c r="B23" s="14" t="str">
        <f>+B15</f>
        <v>IRIS MABEL LAURA LUCIA BENITEZ ECHEVERRIA</v>
      </c>
      <c r="C23" s="43"/>
      <c r="D23" s="15">
        <v>100000</v>
      </c>
      <c r="E23" s="16" t="s">
        <v>40</v>
      </c>
      <c r="F23" s="17">
        <v>150000</v>
      </c>
      <c r="G23" s="15" t="s">
        <v>41</v>
      </c>
      <c r="H23" s="15">
        <v>100000</v>
      </c>
      <c r="I23" s="37">
        <f>+F23</f>
        <v>150000</v>
      </c>
      <c r="J23" s="37"/>
    </row>
    <row r="24" spans="1:10" ht="28.15" customHeight="1">
      <c r="A24" s="14">
        <v>24368946</v>
      </c>
      <c r="B24" s="14" t="s">
        <v>22</v>
      </c>
      <c r="C24" s="43"/>
      <c r="D24" s="15">
        <v>100000</v>
      </c>
      <c r="E24" s="16" t="s">
        <v>42</v>
      </c>
      <c r="F24" s="25">
        <v>110000</v>
      </c>
      <c r="G24" s="16" t="s">
        <v>41</v>
      </c>
      <c r="H24" s="15">
        <v>100000</v>
      </c>
      <c r="I24" s="37">
        <f>+F24</f>
        <v>110000</v>
      </c>
      <c r="J24" s="37"/>
    </row>
    <row r="25" spans="1:10" s="1" customFormat="1" ht="38.450000000000003" customHeight="1">
      <c r="A25" s="26">
        <v>24715506</v>
      </c>
      <c r="B25" s="14" t="s">
        <v>43</v>
      </c>
      <c r="C25" s="43"/>
      <c r="D25" s="15">
        <v>1109</v>
      </c>
      <c r="E25" s="16" t="s">
        <v>44</v>
      </c>
      <c r="F25" s="25">
        <v>512358</v>
      </c>
      <c r="G25" s="16" t="s">
        <v>45</v>
      </c>
      <c r="H25" s="16">
        <v>1109</v>
      </c>
      <c r="I25" s="38">
        <f>+F25</f>
        <v>512358</v>
      </c>
      <c r="J25" s="38"/>
    </row>
    <row r="26" spans="1:10" ht="28.15" customHeight="1">
      <c r="A26" s="14"/>
      <c r="B26" s="27" t="s">
        <v>46</v>
      </c>
      <c r="C26" s="28">
        <f>+C7+C15+C18+C20</f>
        <v>172000000</v>
      </c>
      <c r="D26" s="14"/>
      <c r="E26" s="16" t="s">
        <v>46</v>
      </c>
      <c r="F26" s="29">
        <f>+F6+F14+F19</f>
        <v>122377942.25</v>
      </c>
      <c r="G26" s="30"/>
      <c r="H26" s="30"/>
      <c r="I26" s="38">
        <f>+I19+I14+I6</f>
        <v>60290789.75</v>
      </c>
      <c r="J26" s="33">
        <f>+I26/C26</f>
        <v>0.350527847383721</v>
      </c>
    </row>
    <row r="27" spans="1:10" ht="30.6" customHeight="1">
      <c r="I27" s="39"/>
    </row>
  </sheetData>
  <mergeCells count="6">
    <mergeCell ref="C20:C25"/>
    <mergeCell ref="B2:I2"/>
    <mergeCell ref="B3:I3"/>
    <mergeCell ref="E4:G4"/>
    <mergeCell ref="C7:C13"/>
    <mergeCell ref="C15:C18"/>
  </mergeCells>
  <printOptions horizontalCentered="1"/>
  <pageMargins left="0.51180555555555596" right="0.31458333333333299" top="0.55069444444444404" bottom="0.55069444444444404" header="0.31458333333333299" footer="0.31458333333333299"/>
  <pageSetup scale="52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COMPRAS INSUMOS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Rodrigo Gonzalez Garcia</dc:creator>
  <cp:lastModifiedBy>Alicia Marina Cordova Renoj</cp:lastModifiedBy>
  <cp:lastPrinted>2024-11-28T16:14:00Z</cp:lastPrinted>
  <dcterms:created xsi:type="dcterms:W3CDTF">2024-11-27T13:47:00Z</dcterms:created>
  <dcterms:modified xsi:type="dcterms:W3CDTF">2025-02-20T22:04:25Z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9C277ED770EF422B95CDB40AF05FA460_13</vt:lpwstr>
  </property>
  <property fmtid="{D5CDD505-2E9C-101B-9397-08002B2CF9AE}" pid="3" name="KSOProductBuildVer">
    <vt:lpwstr>2058-12.2.0.19805</vt:lpwstr>
  </property>
</Properties>
</file>