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juan.ordonez\Desktop\INFORMES VARIOS 2026\2) INFORMES FEBRERO 2026\1) CNC TABLERO FEB 2026\1) TABLEROFEB  26\"/>
    </mc:Choice>
  </mc:AlternateContent>
  <xr:revisionPtr revIDLastSave="0" documentId="13_ncr:1_{48D75A0E-D18E-4DC5-9B12-76025ED1FE41}" xr6:coauthVersionLast="47" xr6:coauthVersionMax="47" xr10:uidLastSave="{00000000-0000-0000-0000-000000000000}"/>
  <bookViews>
    <workbookView xWindow="-120" yWindow="-120" windowWidth="29040" windowHeight="15720" tabRatio="773"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FINALIDAD'!$J$70</definedName>
    <definedName name="_xlnm.Print_Area" localSheetId="0">TABLERO!$A$1:$O$33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5" l="1"/>
  <c r="E46" i="5"/>
  <c r="E47" i="5"/>
  <c r="E48" i="5"/>
  <c r="E44" i="5"/>
  <c r="D49" i="5"/>
  <c r="E49" i="5" l="1"/>
  <c r="L13" i="5" l="1"/>
  <c r="L14" i="5"/>
  <c r="L12" i="5"/>
  <c r="G12" i="5"/>
  <c r="H9" i="1"/>
  <c r="H10" i="1"/>
  <c r="H11" i="1"/>
  <c r="H12" i="1"/>
  <c r="H13" i="1"/>
  <c r="H14" i="1"/>
  <c r="H15" i="1"/>
  <c r="H8" i="1"/>
  <c r="D18" i="4"/>
  <c r="H16" i="1" s="1"/>
  <c r="D56" i="3" l="1"/>
  <c r="D57" i="3"/>
  <c r="D58" i="3"/>
  <c r="D59" i="3"/>
  <c r="D60" i="3"/>
  <c r="D61" i="3"/>
  <c r="D62" i="3"/>
  <c r="D63" i="3"/>
  <c r="D55" i="3"/>
  <c r="E42" i="3"/>
  <c r="E43" i="3"/>
  <c r="E44" i="3"/>
  <c r="E45" i="3"/>
  <c r="E46" i="3"/>
  <c r="E47" i="3"/>
  <c r="E48" i="3"/>
  <c r="E49" i="3"/>
  <c r="E41" i="3"/>
  <c r="L23" i="4"/>
  <c r="L24" i="4"/>
  <c r="L25" i="4"/>
  <c r="L26" i="4"/>
  <c r="L22" i="4"/>
  <c r="D26" i="4"/>
  <c r="D27" i="4"/>
  <c r="D28" i="4"/>
  <c r="D29" i="4"/>
  <c r="D30" i="4"/>
  <c r="D31" i="4"/>
  <c r="D32" i="4"/>
  <c r="D33" i="4"/>
  <c r="Q9" i="2"/>
  <c r="D34" i="4" l="1"/>
  <c r="E50" i="3"/>
  <c r="G13" i="5"/>
  <c r="G14" i="5" s="1"/>
  <c r="N20" i="1"/>
  <c r="F29" i="1" l="1"/>
  <c r="F28" i="1"/>
  <c r="F27" i="1"/>
  <c r="R9" i="2"/>
  <c r="F16" i="1"/>
  <c r="L11" i="6" l="1"/>
  <c r="L12" i="6"/>
  <c r="L13" i="6"/>
  <c r="L14" i="6"/>
  <c r="L15" i="6"/>
  <c r="L10" i="6"/>
  <c r="K11" i="6"/>
  <c r="K12" i="6"/>
  <c r="M12" i="6" s="1"/>
  <c r="K13" i="6"/>
  <c r="M13" i="6" s="1"/>
  <c r="K14" i="6"/>
  <c r="K15" i="6"/>
  <c r="K10" i="6"/>
  <c r="M10" i="6" s="1"/>
  <c r="M15" i="6" l="1"/>
  <c r="M14" i="6"/>
  <c r="M11" i="6"/>
  <c r="N19" i="1"/>
  <c r="N11" i="6" l="1"/>
  <c r="N12" i="6"/>
  <c r="N13" i="6"/>
  <c r="N14" i="6"/>
  <c r="N15" i="6"/>
  <c r="N10" i="6"/>
  <c r="M16" i="6"/>
  <c r="F11" i="6" l="1"/>
  <c r="F12" i="6"/>
  <c r="F13" i="6"/>
  <c r="F14" i="6"/>
  <c r="F15" i="6"/>
  <c r="F10" i="6"/>
  <c r="L16" i="6" l="1"/>
  <c r="K16" i="6"/>
  <c r="D21" i="3"/>
  <c r="N16" i="6" l="1"/>
  <c r="D64" i="3"/>
  <c r="N21" i="1"/>
  <c r="G28" i="1"/>
  <c r="G29" i="1"/>
  <c r="G30" i="1"/>
  <c r="G31" i="1"/>
  <c r="G32" i="1"/>
  <c r="F30" i="1"/>
  <c r="F31" i="1"/>
  <c r="F32" i="1"/>
  <c r="G27" i="1"/>
  <c r="D16" i="6"/>
  <c r="E16" i="6"/>
  <c r="F12" i="1"/>
  <c r="F8" i="1"/>
  <c r="F16" i="6" l="1"/>
  <c r="L27" i="4"/>
  <c r="L15" i="4"/>
  <c r="K8" i="1" l="1"/>
  <c r="K9" i="1"/>
  <c r="K10" i="1"/>
  <c r="K11" i="1"/>
  <c r="K12" i="1"/>
  <c r="K13" i="1"/>
  <c r="K14" i="1"/>
  <c r="K15" i="1"/>
  <c r="K16" i="1"/>
  <c r="K17" i="1" l="1"/>
  <c r="N12" i="1"/>
  <c r="N8" i="1"/>
  <c r="H19" i="1"/>
  <c r="H20" i="1"/>
  <c r="H21" i="1"/>
  <c r="H22" i="1"/>
  <c r="H18" i="1"/>
  <c r="G33" i="1" l="1"/>
  <c r="F33" i="1"/>
  <c r="H23" i="1"/>
  <c r="H27" i="1"/>
  <c r="H28" i="1"/>
  <c r="N16" i="1"/>
  <c r="H32" i="1"/>
  <c r="H29" i="1"/>
  <c r="H30" i="1"/>
  <c r="H31" i="1"/>
  <c r="H33"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16F1DDA-192C-4917-933E-B2A57108D1A6}" keepAlive="1" name="Consulta - Tabla1" description="Conexión a la consulta 'Tabla1' en el libro." type="5" refreshedVersion="0" background="1">
    <dbPr connection="Provider=Microsoft.Mashup.OleDb.1;Data Source=$Workbook$;Location=Tabla1;Extended Properties=&quot;&quot;" command="SELECT * FROM [Tabla1]"/>
  </connection>
</connections>
</file>

<file path=xl/sharedStrings.xml><?xml version="1.0" encoding="utf-8"?>
<sst xmlns="http://schemas.openxmlformats.org/spreadsheetml/2006/main" count="343" uniqueCount="225">
  <si>
    <t>AUTORIDADES</t>
  </si>
  <si>
    <t>SERVICIOS PERSONALES, TÉCNICOS Y PROFESIONALES</t>
  </si>
  <si>
    <t>Presupuesto vigente</t>
  </si>
  <si>
    <t>Descripción del programa</t>
  </si>
  <si>
    <t>Presupuesto ejecutado</t>
  </si>
  <si>
    <t>Procentaje de ejecución</t>
  </si>
  <si>
    <t>Información Pública</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</si>
  <si>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</si>
  <si>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</si>
  <si>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</si>
  <si>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</si>
  <si>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</si>
  <si>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</si>
  <si>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</si>
  <si>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</si>
  <si>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</si>
  <si>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</si>
  <si>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</si>
  <si>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</si>
  <si>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 xml:space="preserve">Viceministro de Sanidad Agropecuaria y Regulaciones </t>
  </si>
  <si>
    <t xml:space="preserve">Viceministro de Seguridad Alimentaria y Nutricional </t>
  </si>
  <si>
    <t>Viceministro de Desarrollo Económico Rural</t>
  </si>
  <si>
    <t>Viceministro Encargado de Asuntos de Petén</t>
  </si>
  <si>
    <t>PROGRAMA 01: ACTIVIDADES CENTRALES</t>
  </si>
  <si>
    <t>PROGRAMA 11: ACCESO Y DISPONIBILIDAD ALIMENTARIA</t>
  </si>
  <si>
    <t>PROGRAMA 12: INVESTIGACIÓN, RESTAURACIÓN Y CONSERVACIÓN DE SUELOS</t>
  </si>
  <si>
    <t>PROGRAMA 13: APOYO A LA PRODUCCIÓN AGRÍCOLA, PECUARIA E HIDROBIOLÓGICA</t>
  </si>
  <si>
    <t>Servicios Públicos Generales</t>
  </si>
  <si>
    <t>Asuntos Económicos</t>
  </si>
  <si>
    <t>Protección Ambiental</t>
  </si>
  <si>
    <t>Educación</t>
  </si>
  <si>
    <t>Protección Social</t>
  </si>
  <si>
    <t>Región I: Región Metropolitana</t>
  </si>
  <si>
    <t>Región IV: Región Suroriente</t>
  </si>
  <si>
    <t>Región III: Región Nororiente</t>
  </si>
  <si>
    <t>Región II: Región Norte</t>
  </si>
  <si>
    <t>Región V: Región Central</t>
  </si>
  <si>
    <t>Región VI: Región Suroccidente</t>
  </si>
  <si>
    <t>Región VII: Región Noroccidente</t>
  </si>
  <si>
    <t>Región VIII: Región Petén</t>
  </si>
  <si>
    <t>REGIÓN</t>
  </si>
  <si>
    <t>TOTAL</t>
  </si>
  <si>
    <t>PROGRAMA PRESUPUESTARIO</t>
  </si>
  <si>
    <t>PROGRAMA 14: APOYO A LA PROTECCIÓN Y BIENESTAR ANIMAL</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</si>
  <si>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</si>
  <si>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</si>
  <si>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</si>
  <si>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</si>
  <si>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</si>
  <si>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</si>
  <si>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Grupo 500: Transferencias de Capital</t>
  </si>
  <si>
    <t>Grupo 600: Activos Financieros</t>
  </si>
  <si>
    <t>Grupo 900: Asignaciones Globales</t>
  </si>
  <si>
    <t>Multiregional</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</si>
  <si>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</si>
  <si>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</si>
  <si>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</si>
  <si>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</si>
  <si>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</si>
  <si>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</si>
  <si>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</si>
  <si>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Este programa se creó por el mandato delegado al Ministerio de Agricultura Ganadería y Alimentación, a través del Decreto No. 5-2017 del Congreso de la República de Guatemala “Ley de Protección y Bienestar Animal” con el objeto de regular la protección y bienestar de los animales.</t>
  </si>
  <si>
    <t>Total</t>
  </si>
  <si>
    <t>Ministra de Agricultura, Ganadería y Alimentación</t>
  </si>
  <si>
    <t>Elmer Leonel Salazar Mejía</t>
  </si>
  <si>
    <t xml:space="preserve">Total </t>
  </si>
  <si>
    <t>(MILLONES DE QUETZALES)</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</si>
  <si>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</si>
  <si>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</si>
  <si>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</si>
  <si>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</si>
  <si>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</si>
  <si>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</si>
  <si>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</si>
  <si>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</si>
  <si>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</si>
  <si>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</si>
  <si>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Minsterio de Agricultura, Ganadería y Alimentación</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</si>
  <si>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</si>
  <si>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</si>
  <si>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</si>
  <si>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</si>
  <si>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</si>
  <si>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</si>
  <si>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(Millones de quetzales)</t>
  </si>
  <si>
    <t xml:space="preserve">% De ejecución </t>
  </si>
  <si>
    <r>
      <rPr>
        <b/>
        <sz val="12"/>
        <color theme="1"/>
        <rFont val="Arial"/>
        <family val="2"/>
      </rPr>
      <t xml:space="preserve">PROGRAMA 01: </t>
    </r>
    <r>
      <rPr>
        <sz val="12"/>
        <color theme="1"/>
        <rFont val="Arial"/>
        <family val="2"/>
      </rPr>
      <t>ACTIVIDADES CENTRALES</t>
    </r>
  </si>
  <si>
    <r>
      <rPr>
        <b/>
        <sz val="12"/>
        <color theme="1"/>
        <rFont val="Arial"/>
        <family val="2"/>
      </rPr>
      <t>PROGRAMA 11:</t>
    </r>
    <r>
      <rPr>
        <sz val="12"/>
        <color theme="1"/>
        <rFont val="Arial"/>
        <family val="2"/>
      </rPr>
      <t xml:space="preserve"> ACCESO Y DISPONIBILIDAD ALIMENTARIA</t>
    </r>
  </si>
  <si>
    <r>
      <rPr>
        <b/>
        <sz val="12"/>
        <color theme="1"/>
        <rFont val="Arial"/>
        <family val="2"/>
      </rPr>
      <t>PROGRAMA 12:</t>
    </r>
    <r>
      <rPr>
        <sz val="12"/>
        <color theme="1"/>
        <rFont val="Arial"/>
        <family val="2"/>
      </rPr>
      <t xml:space="preserve"> INVESTIGACIÓN, RESTAURACIÓN Y CONSERVACIÓN DE SUELOS</t>
    </r>
  </si>
  <si>
    <r>
      <rPr>
        <b/>
        <sz val="12"/>
        <color theme="1"/>
        <rFont val="Arial"/>
        <family val="2"/>
      </rPr>
      <t>PROGRAMA 13</t>
    </r>
    <r>
      <rPr>
        <sz val="12"/>
        <color theme="1"/>
        <rFont val="Arial"/>
        <family val="2"/>
      </rPr>
      <t>: APOYO A LA PRODUCCIÓN AGRÍCOLA, PECUARIA E HIDROBIOLÓGICA</t>
    </r>
  </si>
  <si>
    <r>
      <rPr>
        <b/>
        <sz val="12"/>
        <color theme="1"/>
        <rFont val="Arial"/>
        <family val="2"/>
      </rPr>
      <t xml:space="preserve">PROGRAMA 14: </t>
    </r>
    <r>
      <rPr>
        <sz val="12"/>
        <color theme="1"/>
        <rFont val="Arial"/>
        <family val="2"/>
      </rPr>
      <t>APOYO A LA PROTECCIÓN Y BIENESTAR ANIMAL</t>
    </r>
  </si>
  <si>
    <r>
      <rPr>
        <b/>
        <sz val="12"/>
        <color theme="1"/>
        <rFont val="Arial"/>
        <family val="2"/>
      </rPr>
      <t xml:space="preserve">PROGRAMA 99: </t>
    </r>
    <r>
      <rPr>
        <sz val="12"/>
        <color theme="1"/>
        <rFont val="Arial"/>
        <family val="2"/>
      </rPr>
      <t>PARTIDAS NO ASIGNABLES A PROGRAMAS</t>
    </r>
  </si>
  <si>
    <t xml:space="preserve">MINISTERIO DE AGRICULTURA, GANADERÍA Y ALIMENTACIÓN </t>
  </si>
  <si>
    <t>(QUETZALES)</t>
  </si>
  <si>
    <t>EJECUCIÓN PRESUPUESTARIA POR REGIÓN</t>
  </si>
  <si>
    <t>031 Jornales</t>
  </si>
  <si>
    <t>Subgrupo 18 "Servicios técnicos y profesionales"</t>
  </si>
  <si>
    <t>GESTIÓN DEL PRESUPUESTO</t>
  </si>
  <si>
    <t>Ministerio de Agricultura, Ganadería y Alimentación</t>
  </si>
  <si>
    <t>Notas:</t>
  </si>
  <si>
    <r>
      <t>Grupo 100: Servicios No</t>
    </r>
    <r>
      <rPr>
        <b/>
        <sz val="14"/>
        <color theme="1"/>
        <rFont val="Arial"/>
        <family val="2"/>
      </rPr>
      <t xml:space="preserve"> </t>
    </r>
    <r>
      <rPr>
        <sz val="14"/>
        <color theme="1"/>
        <rFont val="Arial"/>
        <family val="2"/>
      </rPr>
      <t xml:space="preserve">Personales </t>
    </r>
  </si>
  <si>
    <t xml:space="preserve">Descripción de los grupos de gasto vigentes en el MAGA </t>
  </si>
  <si>
    <t>Servidores públicos con contrato anual o renovación anual del mismo: Personal directivo con diversas especialidades: Directores Ejecutivos, Directores Técnicos y otros.</t>
  </si>
  <si>
    <t xml:space="preserve"> </t>
  </si>
  <si>
    <t>DEPRATAMENTOS</t>
  </si>
  <si>
    <t>Guatemala</t>
  </si>
  <si>
    <t>Baja Verapaz, Alta Verapaz</t>
  </si>
  <si>
    <t>El Progreso, Izabal, Zacapa, Chiquimula</t>
  </si>
  <si>
    <t>Santa Rosa, Jalapa, Jutiapa</t>
  </si>
  <si>
    <t>Sacatepéquez, Chimaltenango, Escuintla</t>
  </si>
  <si>
    <t>Sololá, Totonicapán, Quetzaltenango, Suchitepéquez, Retalhuleu, San Marcos</t>
  </si>
  <si>
    <t>Huehuetango, Quiché</t>
  </si>
  <si>
    <t>Petén</t>
  </si>
  <si>
    <t xml:space="preserve">Multiregional </t>
  </si>
  <si>
    <t>FINALIDAD</t>
  </si>
  <si>
    <t xml:space="preserve">ASUNTOS ECONÓMICOS </t>
  </si>
  <si>
    <t>Asuntos económicos, comerciales y laborales en general</t>
  </si>
  <si>
    <t>SERVICIOS PÚBLICOS GENERALES</t>
  </si>
  <si>
    <t>Administración, Gestión</t>
  </si>
  <si>
    <t xml:space="preserve">PROTECCIÓN AMBIENTAL </t>
  </si>
  <si>
    <t>A través de esta finalidad se identifican los recursos que destina el Estado a la educación. Incluye los gastos por servicios prestados a alumnos y estudiantes a título individual y los gastos en servicios colectivos.</t>
  </si>
  <si>
    <t>EDUCACIÓN</t>
  </si>
  <si>
    <t xml:space="preserve">PROTECCIÓN SOCIAL </t>
  </si>
  <si>
    <t>Los recursos que el Estado destina a la protección social a través de servicios y transferencias directas a personas y familias, así como los gastos en servicios colectivos proporcionados a grupos organizados</t>
  </si>
  <si>
    <t xml:space="preserve">1) Acceso y Disponibilidad Alimentaria, 2) Apoyo a la Producción Agrícola, Pecuaria e Hidrobiológica </t>
  </si>
  <si>
    <t xml:space="preserve">1) Actividades Centrales, 2) Acceso y Disponibilidad Alimentaria, 3) Investigación, Restauración y Conservación de Suelos; 4) Apoyo a la Producción Agrícola, Pecuaria e Hidrobiológica y; 5) Partidas no Asignables a Programas </t>
  </si>
  <si>
    <t>PROGRAMAS PRESUPUESTARIOS VINCULADOS **</t>
  </si>
  <si>
    <t>**Fuente: Sistema de Contabilidad Integrada (SICOIN)</t>
  </si>
  <si>
    <t>* Manual de Clasificaciones Presupuestarias para el Sector Público de Guatemala, Ministerio de Finanzas Públicas, Dirección Técnica del Presupuesto, 7a Edición, julio 2023</t>
  </si>
  <si>
    <t>Servidores públicos, contrato anual que puede ser renovado; realizan labores de tipo operativo: pilotos de vehículos livianos y pesados, vigilantes, albañiles, bodegueros, conserjes, vivianderas  y otros.</t>
  </si>
  <si>
    <t>EJECUCIÓN PRESUPUESTARIA                              (Millones de quetzales)</t>
  </si>
  <si>
    <t>MILLONES DE QUETZALES</t>
  </si>
  <si>
    <t>No. personas</t>
  </si>
  <si>
    <t>GRUPO DE GASTO 0 "SERVICIOS PERSONALES"</t>
  </si>
  <si>
    <t>SUBGRUPO DE GASTO 18 "SERVICIOS TÉCNICOS Y PROFESIONALES</t>
  </si>
  <si>
    <t>Presupuesto vigente 2025</t>
  </si>
  <si>
    <t xml:space="preserve">POR REGIÓN Y DEPARTAMENTO </t>
  </si>
  <si>
    <t>EJECUCIÓN PRESUPUESTARIA</t>
  </si>
  <si>
    <t>María Fernanda Rivera Dávila</t>
  </si>
  <si>
    <t>José Antonio López Leonardo</t>
  </si>
  <si>
    <t>Mayra Lissette Motta Padilla</t>
  </si>
  <si>
    <t>Se orienta a atender “agricultores familiares, población rural en situación de pobreza y extrema pobreza, con prioridad en los pueblos y comunidades indígenas y campesinas con tierra insuficiente, improductiva o sin tierra; mujeres indígenas y campesinas; así como, pequeños productores rurales”.</t>
  </si>
  <si>
    <t>Presupuesto devengado</t>
  </si>
  <si>
    <t>MAPA DE LA REPÚBLICA DE GUATEMALA, CENTRO AMÉRICA</t>
  </si>
  <si>
    <t>PRESUPUESTO VIGENTE</t>
  </si>
  <si>
    <t>PRESUPUESTO DEVENGADO</t>
  </si>
  <si>
    <t>% EJEC</t>
  </si>
  <si>
    <t>Programas</t>
  </si>
  <si>
    <t>EJECUCIÓN PRESUPUESTARIA (MILLONES DE QUETZALES)</t>
  </si>
  <si>
    <t xml:space="preserve">REGIÓN </t>
  </si>
  <si>
    <t xml:space="preserve">PERSONAL </t>
  </si>
  <si>
    <t>Está orientado a promover la investigación, restauración y conservación de suelos y el uso adecuado de los recursos naturales renovables, a través de acciones que eviten la degradación de la tierra, la salinización, el exceso de extracción de agua y la reducción de la diversidad genética agropecuaria; así como tener control de áreas de reservas territoriales del Estado.</t>
  </si>
  <si>
    <t xml:space="preserve">DESCRIPCIÓN DE FINALIDADES </t>
  </si>
  <si>
    <t>DESCRIPCIÓN *</t>
  </si>
  <si>
    <t>Los programas presupuestarios están descritos en el Tablero</t>
  </si>
  <si>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</si>
  <si>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t xml:space="preserve">Se enfoca en garantizar el incremento de la producción agrícola, pecuaria e hidrobiológica, considerando que la parte fundamental para generar una producción sostenible, asequible y tecnificada es a través de intervenciones de asistencia técnica y financiera, dotación de insumos agropecuarios, así como garantizar la producción por medio del aseguramiento de las áreas productivas. </t>
  </si>
  <si>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a toda la gestión productiva del MAGA.</t>
    </r>
  </si>
  <si>
    <r>
      <t xml:space="preserve">En este programa </t>
    </r>
    <r>
      <rPr>
        <b/>
        <sz val="11"/>
        <rFont val="Arial"/>
        <family val="2"/>
      </rPr>
      <t>se asignan y transfieren los aportes</t>
    </r>
    <r>
      <rPr>
        <sz val="11"/>
        <rFont val="Arial"/>
        <family val="2"/>
      </rPr>
      <t xml:space="preserve"> a las Entidades Descentralizadas y Autónomas no Financieras, organismos regionales e interancionales,  asociaciones y cooperativas, con base a la normativa vigente (Constitución, decretos,  acuerdos guberantivos, convenios administrativos, entre otros).</t>
    </r>
  </si>
  <si>
    <t xml:space="preserve">SALDO POR DEVENGAR </t>
  </si>
  <si>
    <r>
      <rPr>
        <b/>
        <sz val="11"/>
        <color theme="1"/>
        <rFont val="Calibri"/>
        <family val="2"/>
        <scheme val="minor"/>
      </rPr>
      <t>FUNTE</t>
    </r>
    <r>
      <rPr>
        <sz val="11"/>
        <color theme="1"/>
        <rFont val="Calibri"/>
        <family val="2"/>
        <scheme val="minor"/>
      </rPr>
      <t>: SISTEMA DE CONTABILIDAD INTEGRADO (SICOIN)</t>
    </r>
  </si>
  <si>
    <t>(DEVENGADO)</t>
  </si>
  <si>
    <t xml:space="preserve">Total personal </t>
  </si>
  <si>
    <t>Programa</t>
  </si>
  <si>
    <t xml:space="preserve">% EJECUCIÓN </t>
  </si>
  <si>
    <t>Saldo por devengar</t>
  </si>
  <si>
    <r>
      <rPr>
        <b/>
        <sz val="14"/>
        <rFont val="Calibri"/>
        <family val="2"/>
        <scheme val="minor"/>
      </rPr>
      <t>Fuente</t>
    </r>
    <r>
      <rPr>
        <sz val="14"/>
        <rFont val="Calibri"/>
        <family val="2"/>
        <scheme val="minor"/>
      </rPr>
      <t>: Manual de Clasificaciones Presupuestarias para el Sector Público de Guatemala, Ministerio de Finanzas Públicas, Dirección Técnica del Presupuesto, 7a Edición, julio 2023</t>
    </r>
  </si>
  <si>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Ministerio de Finanzas Públicas)</t>
    </r>
  </si>
  <si>
    <t>1) Apoyo a la Protección y Bienestar Animal : Promueve el trato digno hacia los animales a través de  la educación, protección,  fomento de   valores y  desarrollo de la regulación necesaria para su protección y bienestar. Tiene como base legal el Decreto No. 5-2017 del Congreso de la República de Guatemala "Ley de Protección y Bienestar Animal"</t>
  </si>
  <si>
    <t>1) Apoyo a la Producción Agrícola, Pecuaria e Hidrobiológica: A dicho programa pertenecen las  Escuelas de Formación Agrícola de Sololá, San Marcos, Jacaltenango y Cobán;  las cuales buscan la formación de jóvenes (hombres y mujeres) a nivel medio en las diferentes ramas de especialización: producción agrícola, pecuaria, forestal e hidrobiológica, administración de recursos naturales renovables y no renovables, así también la agroindustria.
                                                                                                                                                               Adicionalmente, como parte del servicio de extensión en apoyo a la juventud, se cuenta con capacitaciones y asistencia técnica en actividades agrícolas, pecuarias y forestales a grupos integrales de jóvenes y adolescentes en el área rural.</t>
  </si>
  <si>
    <r>
      <rPr>
        <b/>
        <sz val="12"/>
        <color theme="1"/>
        <rFont val="Calibri"/>
        <family val="2"/>
        <scheme val="minor"/>
      </rPr>
      <t>FUNTE</t>
    </r>
    <r>
      <rPr>
        <sz val="12"/>
        <color theme="1"/>
        <rFont val="Calibri"/>
        <family val="2"/>
        <scheme val="minor"/>
      </rPr>
      <t>: SISTEMA DE CONTABILIDAD INTEGRADO (SICOIN)</t>
    </r>
  </si>
  <si>
    <t>Ejecucción presupuestaria del subgrupo 18 "Servicios técnicos y profesionales"</t>
  </si>
  <si>
    <t>SERVICIOS PERSONALES, TÉCNICOS Y PROFESIONALES                                                     (Quetzales)</t>
  </si>
  <si>
    <r>
      <rPr>
        <b/>
        <sz val="16"/>
        <color rgb="FF002060"/>
        <rFont val="Arial"/>
        <family val="2"/>
      </rPr>
      <t>Fuente</t>
    </r>
    <r>
      <rPr>
        <sz val="16"/>
        <color rgb="FF002060"/>
        <rFont val="Arial"/>
        <family val="2"/>
      </rPr>
      <t>: E</t>
    </r>
    <r>
      <rPr>
        <b/>
        <sz val="16"/>
        <color rgb="FF002060"/>
        <rFont val="Arial"/>
        <family val="2"/>
      </rPr>
      <t>jecución del grupo de gasto 0 "Servicios personales</t>
    </r>
    <r>
      <rPr>
        <sz val="16"/>
        <color rgb="FF002060"/>
        <rFont val="Arial"/>
        <family val="2"/>
      </rPr>
      <t xml:space="preserve">": Sistema de Contabilidad Integrada (SICOIN);  </t>
    </r>
    <r>
      <rPr>
        <b/>
        <sz val="16"/>
        <color rgb="FF002060"/>
        <rFont val="Arial"/>
        <family val="2"/>
      </rPr>
      <t>Clasificación y número de personas</t>
    </r>
    <r>
      <rPr>
        <sz val="16"/>
        <color rgb="FF002060"/>
        <rFont val="Arial"/>
        <family val="2"/>
      </rPr>
      <t xml:space="preserve">:  No de personas: 1) Dirección de Recursos Humanos del MAGA  y 2) Personas contratadas con cargo al  Subgrupo de gasto 18 (Servicios Técnicos y profesionales): Fondo Nacional para la Reactivación y Modernización   de la Actividad Agropecuaria (FONAGRO)                                                                                            </t>
    </r>
  </si>
  <si>
    <r>
      <t xml:space="preserve"> Presupuesto Devengado=Ejecutado</t>
    </r>
    <r>
      <rPr>
        <sz val="14"/>
        <color theme="0"/>
        <rFont val="Arial"/>
        <family val="2"/>
      </rPr>
      <t>: La etapa del devengado es el surgimiento de una obligación de pago por haberse recibido a entera conformidad los bienes o servicios oportunamente adquiridos o contratados, o por haberse cumplido los requisitos administrativos para los casos de gastos sin contraprestación./Acuerdo Gubernativo No. 540-2013, Reglamento de la Ley Orgánica del Presupuesto, Artículo 17, inciso b).</t>
    </r>
  </si>
  <si>
    <r>
      <rPr>
        <b/>
        <sz val="18"/>
        <color theme="0"/>
        <rFont val="Arial"/>
        <family val="2"/>
      </rPr>
      <t>Los grupos de gasto</t>
    </r>
    <r>
      <rPr>
        <sz val="18"/>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</si>
  <si>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Ejecución presupuestaria del grupo de gasto 0 "Servicios personales"                                                                                          (Devengado)</t>
  </si>
  <si>
    <t>El desglose de la protección del medio ambiente se basa en la Clasificación de Actividades de Protección del Medio Ambiente (CAPA) elaborada en detalle en el Sistema Europeo de Recolección de Información Económica sobre el Medio Ambiente (SERIEE), de la Oficina de Estadística de la Comunidades Europeas (Eurostat).</t>
  </si>
  <si>
    <r>
      <rPr>
        <b/>
        <sz val="16"/>
        <color theme="0"/>
        <rFont val="Arial"/>
        <family val="2"/>
      </rPr>
      <t>Los programas presupuestarios sustantivos</t>
    </r>
    <r>
      <rPr>
        <sz val="16"/>
        <color theme="0"/>
        <rFont val="Arial"/>
        <family val="2"/>
      </rPr>
      <t xml:space="preserve"> son aquellos que,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 Para el MAGA los programas sustantivos son  identficados con los códigos  11,12,13 y 14 de los arriba indicados (Ver  descripción en el Tablero).</t>
    </r>
  </si>
  <si>
    <t>% SOBRE EL TOTAL</t>
  </si>
  <si>
    <r>
      <t xml:space="preserve">Servicios técnicos y profesionales, mediante contratos por un periodo inferior o igual  a un año , no tienen calidad de servidores públicos; de igual formas </t>
    </r>
    <r>
      <rPr>
        <b/>
        <sz val="14"/>
        <color rgb="FF002060"/>
        <rFont val="Arial"/>
        <family val="2"/>
      </rPr>
      <t xml:space="preserve">no tienen derecho a  </t>
    </r>
    <r>
      <rPr>
        <sz val="14"/>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</si>
  <si>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4"/>
        <color rgb="FF002060"/>
        <rFont val="Arial"/>
        <family val="2"/>
      </rPr>
      <t xml:space="preserve">no tienen derecho a </t>
    </r>
    <r>
      <rPr>
        <sz val="14"/>
        <color rgb="FF002060"/>
        <rFont val="Arial"/>
        <family val="2"/>
      </rPr>
      <t xml:space="preserve"> prestaciones como aguinaldo, bono 14, bonos sindicales  y otros.(De igual forma se pueden contratar empresas para prestar dichos servcios).</t>
    </r>
  </si>
  <si>
    <t>1) Investigación, Restauración y Conservación de Suelos y                                                                    2) Partidas no Asignables a Programas (transferencias corrientes y de capital).</t>
  </si>
  <si>
    <t>|</t>
  </si>
  <si>
    <t>Subgrupo 18 "Servicios técnicos y profesionales" -FONAGRO-</t>
  </si>
  <si>
    <t>(Quetzales)</t>
  </si>
  <si>
    <t>Fuente: Sistema de Contabilidad Integrada (SICOIN)</t>
  </si>
  <si>
    <r>
      <rPr>
        <b/>
        <sz val="12"/>
        <color theme="1"/>
        <rFont val="Calibri"/>
        <family val="2"/>
        <scheme val="minor"/>
      </rPr>
      <t>Fuente</t>
    </r>
    <r>
      <rPr>
        <sz val="12"/>
        <color theme="1"/>
        <rFont val="Calibri"/>
        <family val="2"/>
        <scheme val="minor"/>
      </rPr>
      <t>: https://www.maga.gob.gt/mision-y-vision/</t>
    </r>
  </si>
  <si>
    <t>ACTUALIZADO AL 28 DE FEBRERO DE 2026</t>
  </si>
  <si>
    <t>EJECUCIÓN PRESUPUESTARIA INSITITUCIONAL AL 28 DE FEBRERO   DE 2026</t>
  </si>
  <si>
    <t>EJECUCIÓN PRESUPUESTARIA INSTIUCIONAL Al 28 DE FEBRERO  DE 2026</t>
  </si>
  <si>
    <t>MAGA AL 28 DE FEBRERO  DE 2026</t>
  </si>
  <si>
    <t>EJECUCIÓN PRESUPUESTARIA POR GRUPO DE GASTO  AL 28 DE FEBRERO  DE 2026</t>
  </si>
  <si>
    <t>EJECUCIÓN 
POR FINALIDAD  AL 28 DE FEBRERO DE 2026                                                                                             (Millones de quetzales)</t>
  </si>
  <si>
    <t>EJECUCIÓN PRESUPUESTARIA 
POR FINALIDAD  A 28 DE FEBRERO  DE 2026                                                             (Quetzales)</t>
  </si>
  <si>
    <t>EJECUCIÓN PRESUPUESTARIA
POR GRUPOS DE GASTO  A 28 DE FEBRERO   DE 2026</t>
  </si>
  <si>
    <r>
      <t xml:space="preserve">000 SERVICIOS PERSONALES: </t>
    </r>
    <r>
      <rPr>
        <sz val="18"/>
        <rFont val="Arial"/>
        <family val="2"/>
      </rPr>
      <t>Sueldos y honorarios a trabajadores y personal que presta servicios temporales.</t>
    </r>
  </si>
  <si>
    <r>
      <t xml:space="preserve">100 SERVICIOS NO PERSONALES: </t>
    </r>
    <r>
      <rPr>
        <sz val="18"/>
        <rFont val="Arial"/>
        <family val="2"/>
      </rPr>
      <t>Energía eléctrica, agua, internet, reparaciones de equipo de transporte, extracción de basura y otros.</t>
    </r>
  </si>
  <si>
    <r>
      <t xml:space="preserve">200 MATERIALES Y SUMINISTROS: </t>
    </r>
    <r>
      <rPr>
        <sz val="18"/>
        <rFont val="Arial"/>
        <family val="2"/>
      </rPr>
      <t>Para compra de alimentos, semillas, fertilizantes, papel de escritorio, plántulas, combustibles y lubricantes y otros.</t>
    </r>
  </si>
  <si>
    <r>
      <t xml:space="preserve">300 PROPIEDAD, PLANTA, EQUIPO E INTANGIBLES: </t>
    </r>
    <r>
      <rPr>
        <sz val="18"/>
        <rFont val="Arial"/>
        <family val="2"/>
      </rPr>
      <t>Compra de computadoras, inversión en sistemas de riego, mobiliario, equipo de laboratorio, construcción de centros de acopio, compra de vehículos de transporte y otros</t>
    </r>
    <r>
      <rPr>
        <b/>
        <sz val="18"/>
        <rFont val="Arial"/>
        <family val="2"/>
      </rPr>
      <t>.</t>
    </r>
  </si>
  <si>
    <r>
      <t xml:space="preserve">600 ACTIVOS FINANCIEROS: </t>
    </r>
    <r>
      <rPr>
        <sz val="18"/>
        <rFont val="Arial"/>
        <family val="2"/>
      </rPr>
      <t xml:space="preserve">Financiamiento reembolsable a productores organizados, agricultores, porcicultores, avicultores y otros (Se administra a través del Fondo Nacional para la Reactivación y Modernización de la Actividad Agropecuaria -FONAGRO-. </t>
    </r>
  </si>
  <si>
    <r>
      <t xml:space="preserve">900 ASIGNACIONES GLOBALES: </t>
    </r>
    <r>
      <rPr>
        <sz val="18"/>
        <rFont val="Arial"/>
        <family val="2"/>
      </rPr>
      <t>Para pago de sentencias judiciales.</t>
    </r>
  </si>
  <si>
    <t xml:space="preserve">EJECUCIÓN PRESUPUESTARIA POR GRUPO DE GASTO  Y FINALIDAD </t>
  </si>
  <si>
    <r>
      <t>400</t>
    </r>
    <r>
      <rPr>
        <sz val="18"/>
        <rFont val="Arial"/>
        <family val="2"/>
      </rPr>
      <t xml:space="preserve"> </t>
    </r>
    <r>
      <rPr>
        <b/>
        <sz val="18"/>
        <rFont val="Arial"/>
        <family val="2"/>
      </rPr>
      <t>TRANSFERENCIAS CORRIENTES</t>
    </r>
    <r>
      <rPr>
        <sz val="18"/>
        <rFont val="Arial"/>
        <family val="2"/>
      </rPr>
      <t>: Traslado de recursos para funcionamiento a través del MAGA, en este caso, a entidades descentralizadas, autónomas (Ej.: ICTA, INAB, ENCA), cuotas de gobierno   a organismos regionales e internacionales (Ej.: Plan Trifinio, PMA, FAO), prestaciones al personal por retiro, becas en el interior del país (Escuela de Formación Agrícola de Jacaltenango), aportes a asociaciones (Fondo de Pensionados del INTA, FOPINTA), Fundación Defensores de la Naturaleza y otros; para lo cual se cuenta con bases legales vigentes: Constitución de la República, acuerdos gubernativos, acuerdos ministeriales, Decreto 36-2024 que aprobó el presupuesto general de ingresos y egresos para el ejercicio fiscal 2025, vigente para el ejercicio fiscal 2026.</t>
    </r>
  </si>
  <si>
    <r>
      <t xml:space="preserve">500 TRANSFERENCIAS DE CAPITAL: </t>
    </r>
    <r>
      <rPr>
        <sz val="18"/>
        <rFont val="Arial"/>
        <family val="2"/>
      </rPr>
      <t>Destinadas a la formación de capital, a través de organismos, instituciones u organizaciones no gubernamentales. Pueden estar orientadas a organismos internacionales, regionales y gobiernos Ejemplo: otorgamiento de créditos a productores, para compra de fincas por el Fondo de Tierras -FONTIERRAS-; adquisición de equipo por la Escuela Nacional Central de Agricultura -ENCA-, para la realización de actividades propias de la misma.</t>
    </r>
  </si>
  <si>
    <r>
      <rPr>
        <b/>
        <sz val="18"/>
        <color theme="0"/>
        <rFont val="Arial"/>
        <family val="2"/>
      </rPr>
      <t>Las finalidades</t>
    </r>
    <r>
      <rPr>
        <sz val="18"/>
        <color theme="0"/>
        <rFont val="Arial"/>
        <family val="2"/>
      </rPr>
      <t xml:space="preserve"> </t>
    </r>
    <r>
      <rPr>
        <b/>
        <sz val="18"/>
        <color theme="0"/>
        <rFont val="Arial"/>
        <family val="2"/>
      </rPr>
      <t>constituyen los objetivos generales que el sector público busca realizar a través de la ejecución del presupuesto</t>
    </r>
    <r>
      <rPr>
        <sz val="18"/>
        <color theme="0"/>
        <rFont val="Arial"/>
        <family val="2"/>
      </rPr>
      <t>. Las funciones por su parte definen los diferentes medios que el sector público utiliza para la consecución de los objetivos generales, siendo ejemplos de dichos medios la formación de peritos en materia agrícola y forestal; dotación de alimentos a la población vulnerable; dotación de recursos para la conservación de suelos;   la protección y bienestar de los animales y otros, en cuanto a este Ministerio.</t>
    </r>
  </si>
  <si>
    <t>AL 28 DE FEBRERO DE 2026</t>
  </si>
  <si>
    <t>EJECUCIÓN PRESUPUESTARIA  POR REGIÓN AL 28 DE FEBRERO DE 2026</t>
  </si>
  <si>
    <t>SERVICIOS PERSONALES, TÉCNICOS Y PROFESIONALES AL 28 DE FEBRERO DE 2026</t>
  </si>
  <si>
    <t>Al 28 de Febrero  de 2026</t>
  </si>
  <si>
    <t>Al 28 de febrero  de 2026</t>
  </si>
  <si>
    <t>PERSONAL QUE LABORA EN EL MAGA  AL 28  DE FEBRERO  DE 2026</t>
  </si>
  <si>
    <t>CARACTERÍSTICAS DEL PERSONAL QUE LABORA EN EL MAGA AL 28 DE FEBRERO   2026</t>
  </si>
  <si>
    <t>EJECUCIÓN PRESUPUESTARIA POR PROGRAMA AL 28 DE FEBRERO   DE 2026</t>
  </si>
  <si>
    <t>EJECUCIÓN PRESUPUESTARIA POR PROGRAMA AL 28 DE FEBRERO DE 2026                                                                                                                                                                                                                                                                                                                                                                                                                                                                                                                                            (MILLONES DE QUETZALES)</t>
  </si>
  <si>
    <t xml:space="preserve">EJECUCIÓN PRESUPUESTARIA POR PROGRAMA </t>
  </si>
  <si>
    <r>
      <rPr>
        <b/>
        <sz val="16"/>
        <color theme="0"/>
        <rFont val="Arial"/>
        <family val="2"/>
      </rPr>
      <t>Programas presupuestarios:                                                                                           “Un Programa</t>
    </r>
    <r>
      <rPr>
        <sz val="16"/>
        <color theme="0"/>
        <rFont val="Arial"/>
        <family val="2"/>
      </rPr>
      <t xml:space="preserve"> [presupuestario] es la combinación de intervenciones necesarias y suficientes para lograr el resultado final” (Gestión por Resultados GpR, Metodología de la Programación presupuestaria por Resultados en Guatemala, Dirección Técnica del Presupuesto, Ministerio de Finanzas Públicas, 2013), Ver también Artículos 237 de la Constitución Política de Guatemala, y  15 del Acuerdo Gubernativo 540-2013, Reglamento de la Ley Orgánica del Presupuesto.)</t>
    </r>
  </si>
  <si>
    <r>
      <rPr>
        <b/>
        <sz val="12"/>
        <color theme="0"/>
        <rFont val="Arial"/>
        <family val="2"/>
      </rPr>
      <t>En Guatemala, los Resultados Estratégicos de País (REP)</t>
    </r>
    <r>
      <rPr>
        <sz val="12"/>
        <color theme="0"/>
        <rFont val="Arial"/>
        <family val="2"/>
      </rPr>
      <t xml:space="preserve"> son metas prioritarias definidas por el Gobierno para abordar problemas estructurales, vinculando instituciones públicas para lograr cambios concretos en desarrollo, economía y seguridad, bajo el enfoque de Gestión por Resultados (GpR) y la planificación del </t>
    </r>
    <r>
      <rPr>
        <sz val="12"/>
        <color theme="0"/>
        <rFont val="Arial"/>
        <family val="2"/>
      </rPr>
      <t>K'atun 2032</t>
    </r>
    <r>
      <rPr>
        <sz val="12"/>
        <color theme="0"/>
        <rFont val="Arial"/>
        <family val="2"/>
      </rPr>
      <t>.</t>
    </r>
  </si>
  <si>
    <r>
      <rPr>
        <b/>
        <sz val="12"/>
        <color theme="0"/>
        <rFont val="Arial"/>
        <family val="2"/>
      </rPr>
      <t>"Los Resultados Institucionales</t>
    </r>
    <r>
      <rPr>
        <sz val="12"/>
        <color theme="0"/>
        <rFont val="Arial"/>
        <family val="2"/>
      </rPr>
      <t xml:space="preserve"> representan los cambios y mejoras concretas que establece una entidad pública en sus planes estratégicos de manera multianual en función de su naturaleza, con el objetivo de poder establecer un control que muestre la eficiencia y eficacia de los bienes y servicios que entregan, además del impacto de los mismos en la situación o condición de vida del grupo objetivo." /Secretaría de Planificación y Programación de la Presidencia  -SEGPLAN-</t>
    </r>
  </si>
  <si>
    <t xml:space="preserve">PRINCIPALES AVANCES O LOGROS
AL 28 DE FEBRERO DE 2026 </t>
  </si>
  <si>
    <r>
      <t>Grupo 100: Servicios No</t>
    </r>
    <r>
      <rPr>
        <b/>
        <sz val="18"/>
        <color theme="1"/>
        <rFont val="Arial"/>
        <family val="2"/>
      </rPr>
      <t xml:space="preserve"> </t>
    </r>
    <r>
      <rPr>
        <sz val="18"/>
        <color theme="1"/>
        <rFont val="Arial"/>
        <family val="2"/>
      </rPr>
      <t xml:space="preserve">Personales </t>
    </r>
  </si>
  <si>
    <t>EJECUCIÓN PRESUPUESTARIA POR REGIÓN  AL 28 DE FEBRERO DE 2026                                                                                                                (Devengado)</t>
  </si>
  <si>
    <t xml:space="preserve">  "Comprende la retribución de los servicios personales prestados en relación de dependencia o sin ella y a los miembros de comisiones, juntas, consejos, etc. Incluye aportes patronales, servicios extraordinarios, dietas, gastos de representación, asistencia socioeconómica y otras prestaciones relacionadas con salarios. Se incluye además, otras retribuciones por servicios personales." </t>
  </si>
  <si>
    <t>0                                                                                                                            30                                                                                                                       407</t>
  </si>
  <si>
    <t>Pendiente nombramiento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</si>
</sst>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94" x14ac:knownFonts="1">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sz val="14"/>
      <color rgb="FF001D35"/>
      <name val="Arial"/>
      <family val="2"/>
    </font>
    <font>
      <sz val="16"/>
      <color theme="0"/>
      <name val="Arial"/>
      <family val="2"/>
    </font>
    <font>
      <sz val="6"/>
      <color indexed="8"/>
      <name val="Arial"/>
      <family val="2"/>
    </font>
    <font>
      <b/>
      <sz val="11"/>
      <color theme="1"/>
      <name val="Calibri"/>
      <family val="2"/>
      <scheme val="minor"/>
    </font>
    <font>
      <b/>
      <sz val="6"/>
      <color indexed="8"/>
      <name val="Arial"/>
      <family val="2"/>
    </font>
    <font>
      <b/>
      <sz val="11"/>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b/>
      <sz val="14"/>
      <color indexed="8"/>
      <name val="Arial"/>
      <family val="2"/>
    </font>
    <font>
      <sz val="14"/>
      <name val="Calibri"/>
      <family val="2"/>
      <scheme val="minor"/>
    </font>
    <font>
      <b/>
      <sz val="14"/>
      <name val="Calibri"/>
      <family val="2"/>
      <scheme val="minor"/>
    </font>
    <font>
      <b/>
      <sz val="8"/>
      <color rgb="FFFF0000"/>
      <name val="Cambria"/>
      <family val="1"/>
    </font>
    <font>
      <b/>
      <sz val="18"/>
      <name val="Calibri"/>
      <family val="2"/>
      <scheme val="minor"/>
    </font>
    <font>
      <sz val="18"/>
      <name val="Calibri"/>
      <family val="2"/>
      <scheme val="minor"/>
    </font>
    <font>
      <sz val="24"/>
      <name val="Arial"/>
      <family val="2"/>
    </font>
    <font>
      <sz val="18"/>
      <color rgb="FF002060"/>
      <name val="Calibri"/>
      <family val="2"/>
      <scheme val="minor"/>
    </font>
    <font>
      <b/>
      <sz val="18"/>
      <color theme="0"/>
      <name val="Calibri"/>
      <family val="2"/>
      <scheme val="minor"/>
    </font>
    <font>
      <sz val="20"/>
      <color rgb="FF002060"/>
      <name val="Calibri"/>
      <family val="2"/>
      <scheme val="minor"/>
    </font>
    <font>
      <sz val="18"/>
      <color theme="1"/>
      <name val="Calibri"/>
      <family val="2"/>
      <scheme val="minor"/>
    </font>
    <font>
      <b/>
      <sz val="18"/>
      <color theme="1"/>
      <name val="Calibri"/>
      <family val="2"/>
      <scheme val="minor"/>
    </font>
    <font>
      <b/>
      <sz val="16"/>
      <color theme="1"/>
      <name val="Calibri"/>
      <family val="2"/>
      <scheme val="minor"/>
    </font>
    <font>
      <b/>
      <sz val="18"/>
      <color theme="0"/>
      <name val="Arial"/>
      <family val="2"/>
    </font>
    <font>
      <sz val="18"/>
      <color theme="0"/>
      <name val="Arial"/>
      <family val="2"/>
    </font>
    <font>
      <sz val="16"/>
      <color theme="1"/>
      <name val="Arial"/>
      <family val="2"/>
    </font>
    <font>
      <sz val="18"/>
      <name val="Arial"/>
      <family val="2"/>
    </font>
    <font>
      <b/>
      <sz val="18"/>
      <name val="Arial"/>
      <family val="2"/>
    </font>
    <font>
      <b/>
      <sz val="10"/>
      <name val="Arial"/>
      <family val="2"/>
    </font>
    <font>
      <b/>
      <u/>
      <sz val="18"/>
      <name val="Calibri"/>
      <family val="2"/>
      <scheme val="minor"/>
    </font>
    <font>
      <sz val="28"/>
      <color theme="0"/>
      <name val="Calibri"/>
      <family val="2"/>
      <scheme val="minor"/>
    </font>
    <font>
      <sz val="20"/>
      <name val="Calibri"/>
      <family val="2"/>
      <scheme val="minor"/>
    </font>
    <font>
      <b/>
      <sz val="20"/>
      <name val="Arial"/>
      <family val="2"/>
    </font>
    <font>
      <b/>
      <sz val="20"/>
      <name val="Calibri"/>
      <family val="2"/>
      <scheme val="minor"/>
    </font>
    <font>
      <sz val="12"/>
      <color theme="0"/>
      <name val="Arial"/>
      <family val="2"/>
    </font>
    <font>
      <sz val="18"/>
      <color theme="1"/>
      <name val="Arial"/>
      <family val="2"/>
    </font>
    <font>
      <b/>
      <sz val="18"/>
      <color theme="1"/>
      <name val="Arial"/>
      <family val="2"/>
    </font>
    <font>
      <b/>
      <sz val="16"/>
      <name val="Calibri"/>
      <family val="2"/>
      <scheme val="minor"/>
    </font>
    <font>
      <sz val="28"/>
      <name val="Calibri"/>
      <family val="2"/>
      <scheme val="minor"/>
    </font>
  </fonts>
  <fills count="26">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DC97"/>
        <bgColor indexed="64"/>
      </patternFill>
    </fill>
    <fill>
      <patternFill patternType="solid">
        <fgColor rgb="FFFF9966"/>
        <bgColor indexed="64"/>
      </patternFill>
    </fill>
    <fill>
      <patternFill patternType="solid">
        <fgColor rgb="FFB48500"/>
        <bgColor indexed="64"/>
      </patternFill>
    </fill>
    <fill>
      <patternFill patternType="solid">
        <fgColor rgb="FF7D7DFF"/>
        <bgColor indexed="64"/>
      </patternFill>
    </fill>
    <fill>
      <patternFill patternType="solid">
        <fgColor rgb="FFFFCCCC"/>
        <bgColor indexed="64"/>
      </patternFill>
    </fill>
    <fill>
      <patternFill patternType="solid">
        <fgColor rgb="FF398F3D"/>
        <bgColor indexed="64"/>
      </patternFill>
    </fill>
    <fill>
      <patternFill patternType="solid">
        <fgColor rgb="FF009592"/>
        <bgColor indexed="64"/>
      </patternFill>
    </fill>
    <fill>
      <patternFill patternType="solid">
        <fgColor rgb="FFFFD521"/>
        <bgColor indexed="64"/>
      </patternFill>
    </fill>
    <fill>
      <patternFill patternType="solid">
        <fgColor rgb="FF009999"/>
        <bgColor indexed="64"/>
      </patternFill>
    </fill>
    <fill>
      <patternFill patternType="solid">
        <fgColor rgb="FF339933"/>
        <bgColor indexed="64"/>
      </patternFill>
    </fill>
    <fill>
      <patternFill patternType="solid">
        <fgColor rgb="FF9999FF"/>
        <bgColor indexed="64"/>
      </patternFill>
    </fill>
    <fill>
      <patternFill patternType="solid">
        <fgColor rgb="FFB88800"/>
        <bgColor indexed="64"/>
      </patternFill>
    </fill>
    <fill>
      <patternFill patternType="solid">
        <fgColor rgb="FFFFE07D"/>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rgb="FFB8CCE4"/>
      </left>
      <right style="medium">
        <color rgb="FFB8CCE4"/>
      </right>
      <top/>
      <bottom/>
      <diagonal/>
    </border>
    <border>
      <left style="medium">
        <color rgb="FFB8CCE4"/>
      </left>
      <right/>
      <top/>
      <bottom/>
      <diagonal/>
    </border>
  </borders>
  <cellStyleXfs count="2">
    <xf numFmtId="0" fontId="0" fillId="0" borderId="0"/>
    <xf numFmtId="9" fontId="7" fillId="0" borderId="0" applyFont="0" applyFill="0" applyBorder="0" applyAlignment="0" applyProtection="0"/>
  </cellStyleXfs>
  <cellXfs count="444">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0" fontId="3" fillId="4" borderId="0" xfId="0" applyFont="1" applyFill="1" applyAlignment="1">
      <alignment horizontal="center" vertical="top" wrapText="1"/>
    </xf>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0" borderId="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4" fontId="0" fillId="0" borderId="0" xfId="0" applyNumberFormat="1"/>
    <xf numFmtId="0" fontId="21" fillId="4" borderId="28" xfId="0" applyFont="1" applyFill="1" applyBorder="1" applyAlignment="1">
      <alignment horizontal="center" vertical="center" wrapText="1"/>
    </xf>
    <xf numFmtId="0" fontId="16" fillId="0" borderId="16" xfId="0" applyFont="1" applyBorder="1" applyAlignment="1">
      <alignment vertical="center" wrapText="1"/>
    </xf>
    <xf numFmtId="0" fontId="21" fillId="4" borderId="25" xfId="0" applyFont="1" applyFill="1" applyBorder="1" applyAlignment="1">
      <alignment horizontal="center"/>
    </xf>
    <xf numFmtId="0" fontId="0" fillId="4" borderId="0" xfId="0" applyFill="1" applyAlignment="1">
      <alignment wrapText="1"/>
    </xf>
    <xf numFmtId="0" fontId="23" fillId="0" borderId="0" xfId="0" applyFont="1"/>
    <xf numFmtId="0" fontId="27" fillId="0" borderId="0" xfId="0" applyFont="1"/>
    <xf numFmtId="0" fontId="4" fillId="0" borderId="0" xfId="0" applyFont="1" applyAlignment="1">
      <alignment vertical="center" wrapText="1"/>
    </xf>
    <xf numFmtId="0" fontId="0" fillId="0" borderId="0" xfId="0" applyAlignment="1">
      <alignment horizontal="center"/>
    </xf>
    <xf numFmtId="0" fontId="15" fillId="0" borderId="0" xfId="0" applyFont="1"/>
    <xf numFmtId="0" fontId="31" fillId="0" borderId="0" xfId="0" applyFont="1" applyAlignment="1">
      <alignment vertical="center"/>
    </xf>
    <xf numFmtId="0" fontId="33" fillId="0" borderId="0" xfId="0" applyFont="1"/>
    <xf numFmtId="0" fontId="32" fillId="0" borderId="0" xfId="0" applyFont="1" applyAlignment="1">
      <alignment horizontal="left" vertical="center" wrapText="1"/>
    </xf>
    <xf numFmtId="0" fontId="26" fillId="0" borderId="0" xfId="0" applyFont="1"/>
    <xf numFmtId="0" fontId="28" fillId="0" borderId="28" xfId="0" applyFont="1" applyBorder="1" applyAlignment="1">
      <alignment vertical="center" wrapText="1"/>
    </xf>
    <xf numFmtId="0" fontId="28"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0" fontId="9" fillId="0" borderId="1" xfId="0" applyFont="1" applyBorder="1" applyAlignment="1">
      <alignment wrapText="1"/>
    </xf>
    <xf numFmtId="4" fontId="29" fillId="0" borderId="0" xfId="0" applyNumberFormat="1" applyFont="1" applyAlignment="1">
      <alignment horizontal="right"/>
    </xf>
    <xf numFmtId="0" fontId="12" fillId="4" borderId="0" xfId="0" applyFont="1" applyFill="1" applyAlignment="1">
      <alignment horizontal="center" vertical="center" wrapText="1"/>
    </xf>
    <xf numFmtId="165" fontId="12" fillId="4" borderId="0" xfId="0" applyNumberFormat="1" applyFont="1" applyFill="1" applyAlignment="1">
      <alignment horizontal="right" vertical="center" wrapText="1"/>
    </xf>
    <xf numFmtId="0" fontId="41" fillId="0" borderId="0" xfId="0" applyFont="1" applyAlignment="1">
      <alignment vertical="center"/>
    </xf>
    <xf numFmtId="0" fontId="39" fillId="0" borderId="39" xfId="0" applyFont="1" applyBorder="1"/>
    <xf numFmtId="0" fontId="24" fillId="0" borderId="39" xfId="0" applyFont="1" applyBorder="1" applyAlignment="1">
      <alignment vertical="center"/>
    </xf>
    <xf numFmtId="0" fontId="24" fillId="0" borderId="39" xfId="0" applyFont="1" applyBorder="1" applyAlignment="1">
      <alignment vertical="center" wrapText="1"/>
    </xf>
    <xf numFmtId="0" fontId="25" fillId="0" borderId="0" xfId="0" applyFont="1" applyAlignment="1">
      <alignment horizontal="left"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0" fillId="0" borderId="31" xfId="0" applyBorder="1" applyAlignment="1">
      <alignment vertical="center"/>
    </xf>
    <xf numFmtId="0" fontId="0" fillId="0" borderId="31" xfId="0" applyBorder="1"/>
    <xf numFmtId="0" fontId="45" fillId="2" borderId="0" xfId="0" applyFont="1" applyFill="1"/>
    <xf numFmtId="0" fontId="11" fillId="5" borderId="1" xfId="0" applyFont="1" applyFill="1" applyBorder="1" applyAlignment="1">
      <alignment horizontal="center" vertical="center" wrapText="1"/>
    </xf>
    <xf numFmtId="0" fontId="37" fillId="0" borderId="0" xfId="0" applyFont="1"/>
    <xf numFmtId="0" fontId="28" fillId="4" borderId="0" xfId="0" applyFont="1" applyFill="1" applyAlignment="1">
      <alignment horizontal="left" vertical="center" wrapText="1"/>
    </xf>
    <xf numFmtId="0" fontId="16" fillId="0" borderId="4" xfId="0" applyFont="1" applyBorder="1" applyAlignment="1">
      <alignment horizontal="left" vertical="center" wrapText="1"/>
    </xf>
    <xf numFmtId="0" fontId="15" fillId="4" borderId="0" xfId="0" applyFont="1" applyFill="1" applyAlignment="1">
      <alignment vertical="center"/>
    </xf>
    <xf numFmtId="0" fontId="15" fillId="4" borderId="20" xfId="0" applyFont="1" applyFill="1" applyBorder="1" applyAlignment="1">
      <alignment vertical="center"/>
    </xf>
    <xf numFmtId="0" fontId="15" fillId="4" borderId="21" xfId="0" applyFont="1" applyFill="1" applyBorder="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21" fillId="4" borderId="28" xfId="0" applyNumberFormat="1" applyFont="1" applyFill="1" applyBorder="1" applyAlignment="1">
      <alignment horizontal="right" vertical="center"/>
    </xf>
    <xf numFmtId="8" fontId="15" fillId="4" borderId="0" xfId="0" applyNumberFormat="1" applyFont="1" applyFill="1" applyAlignment="1">
      <alignment vertical="center"/>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46" fillId="0" borderId="0" xfId="0" applyFont="1" applyAlignment="1">
      <alignment horizontal="center" vertical="center" wrapText="1"/>
    </xf>
    <xf numFmtId="0" fontId="26" fillId="0" borderId="1" xfId="0" applyFont="1" applyBorder="1" applyAlignment="1">
      <alignment horizontal="center" vertical="center"/>
    </xf>
    <xf numFmtId="0" fontId="26" fillId="8" borderId="1" xfId="0" applyFont="1" applyFill="1" applyBorder="1" applyAlignment="1">
      <alignment horizontal="left" vertical="center"/>
    </xf>
    <xf numFmtId="0" fontId="26" fillId="0" borderId="1" xfId="0" applyFont="1" applyBorder="1" applyAlignment="1">
      <alignment horizontal="left" vertical="center"/>
    </xf>
    <xf numFmtId="0" fontId="35" fillId="0" borderId="1" xfId="0" applyFont="1" applyBorder="1" applyAlignment="1">
      <alignment horizontal="left" vertical="center" wrapText="1"/>
    </xf>
    <xf numFmtId="0" fontId="35" fillId="8" borderId="1" xfId="0" applyFont="1" applyFill="1" applyBorder="1" applyAlignment="1">
      <alignment horizontal="left" vertical="center" wrapText="1"/>
    </xf>
    <xf numFmtId="0" fontId="35" fillId="8" borderId="1" xfId="0" applyFont="1" applyFill="1" applyBorder="1" applyAlignment="1">
      <alignment horizontal="left" vertical="center"/>
    </xf>
    <xf numFmtId="0" fontId="51" fillId="0" borderId="0" xfId="0" applyFont="1" applyAlignment="1">
      <alignment horizontal="center"/>
    </xf>
    <xf numFmtId="0" fontId="36" fillId="0" borderId="0" xfId="0" applyFont="1" applyAlignment="1">
      <alignment vertical="center" wrapText="1"/>
    </xf>
    <xf numFmtId="0" fontId="36" fillId="0" borderId="43" xfId="0" applyFont="1" applyBorder="1" applyAlignment="1">
      <alignment vertical="center" wrapText="1"/>
    </xf>
    <xf numFmtId="0" fontId="36" fillId="0" borderId="0" xfId="0" applyFont="1" applyAlignment="1">
      <alignment horizontal="left"/>
    </xf>
    <xf numFmtId="0" fontId="21" fillId="4" borderId="0" xfId="0" applyFont="1" applyFill="1" applyAlignment="1">
      <alignment horizontal="center"/>
    </xf>
    <xf numFmtId="7" fontId="20" fillId="4" borderId="46" xfId="0" applyNumberFormat="1" applyFont="1" applyFill="1" applyBorder="1" applyAlignment="1">
      <alignment horizontal="center"/>
    </xf>
    <xf numFmtId="7" fontId="20" fillId="4" borderId="47" xfId="0" applyNumberFormat="1" applyFont="1" applyFill="1" applyBorder="1" applyAlignment="1">
      <alignment horizontal="center"/>
    </xf>
    <xf numFmtId="10" fontId="52" fillId="0" borderId="48" xfId="0" applyNumberFormat="1" applyFont="1" applyBorder="1" applyAlignment="1">
      <alignment horizontal="center" vertical="center"/>
    </xf>
    <xf numFmtId="8" fontId="21" fillId="4" borderId="0" xfId="0" applyNumberFormat="1" applyFont="1" applyFill="1" applyAlignment="1">
      <alignment horizontal="right"/>
    </xf>
    <xf numFmtId="0" fontId="6" fillId="6" borderId="47" xfId="0" applyFont="1" applyFill="1" applyBorder="1" applyAlignment="1">
      <alignment horizontal="center" vertical="center"/>
    </xf>
    <xf numFmtId="0" fontId="6" fillId="6" borderId="48" xfId="0" applyFont="1" applyFill="1" applyBorder="1" applyAlignment="1">
      <alignment horizontal="center" vertical="center" wrapText="1"/>
    </xf>
    <xf numFmtId="0" fontId="16" fillId="10" borderId="4" xfId="0" applyFont="1" applyFill="1" applyBorder="1" applyAlignment="1">
      <alignment horizontal="left" vertical="center" wrapText="1"/>
    </xf>
    <xf numFmtId="0" fontId="16" fillId="11" borderId="4" xfId="0" applyFont="1" applyFill="1" applyBorder="1" applyAlignment="1">
      <alignment horizontal="left" vertical="center" wrapText="1"/>
    </xf>
    <xf numFmtId="0" fontId="16" fillId="12" borderId="4" xfId="0" applyFont="1" applyFill="1" applyBorder="1" applyAlignment="1">
      <alignment horizontal="left" vertical="center" wrapText="1"/>
    </xf>
    <xf numFmtId="0" fontId="16" fillId="13" borderId="4" xfId="0" applyFont="1" applyFill="1" applyBorder="1" applyAlignment="1">
      <alignment horizontal="left" vertical="center" wrapText="1"/>
    </xf>
    <xf numFmtId="0" fontId="16" fillId="14" borderId="4" xfId="0" applyFont="1" applyFill="1" applyBorder="1" applyAlignment="1">
      <alignment horizontal="left" vertical="center" wrapText="1"/>
    </xf>
    <xf numFmtId="0" fontId="16" fillId="15" borderId="4" xfId="0" applyFont="1" applyFill="1" applyBorder="1" applyAlignment="1">
      <alignment horizontal="left" vertical="center" wrapText="1"/>
    </xf>
    <xf numFmtId="0" fontId="16" fillId="16" borderId="4" xfId="0" applyFont="1" applyFill="1" applyBorder="1" applyAlignment="1">
      <alignment horizontal="left" vertical="center" wrapText="1"/>
    </xf>
    <xf numFmtId="0" fontId="16" fillId="17" borderId="4"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9" fillId="9" borderId="6" xfId="0" applyFont="1" applyFill="1" applyBorder="1" applyAlignment="1">
      <alignment horizontal="center" vertical="center" wrapText="1"/>
    </xf>
    <xf numFmtId="8" fontId="19" fillId="9" borderId="7" xfId="0" applyNumberFormat="1" applyFont="1" applyFill="1" applyBorder="1" applyAlignment="1">
      <alignment horizontal="center" vertical="center"/>
    </xf>
    <xf numFmtId="0" fontId="18" fillId="4" borderId="6" xfId="0" applyFont="1" applyFill="1" applyBorder="1" applyAlignment="1">
      <alignment horizontal="center" vertical="center" wrapText="1"/>
    </xf>
    <xf numFmtId="0" fontId="21" fillId="8" borderId="7" xfId="0" applyFont="1" applyFill="1" applyBorder="1" applyAlignment="1">
      <alignment horizontal="center" vertical="center"/>
    </xf>
    <xf numFmtId="0" fontId="16" fillId="0" borderId="13" xfId="0" applyFont="1" applyBorder="1" applyAlignment="1">
      <alignment horizontal="left" vertical="center" wrapText="1"/>
    </xf>
    <xf numFmtId="164" fontId="22" fillId="8" borderId="50" xfId="0" applyNumberFormat="1" applyFont="1" applyFill="1" applyBorder="1" applyAlignment="1">
      <alignment horizontal="right" vertical="center"/>
    </xf>
    <xf numFmtId="0" fontId="55" fillId="0" borderId="0" xfId="0" applyFont="1"/>
    <xf numFmtId="0" fontId="30" fillId="0" borderId="0" xfId="0" applyFont="1"/>
    <xf numFmtId="0" fontId="30" fillId="0" borderId="0" xfId="0" applyFont="1" applyAlignment="1">
      <alignment horizontal="center"/>
    </xf>
    <xf numFmtId="4" fontId="57" fillId="0" borderId="0" xfId="0" applyNumberFormat="1" applyFont="1" applyAlignment="1">
      <alignment horizontal="right" vertical="top"/>
    </xf>
    <xf numFmtId="3" fontId="0" fillId="4" borderId="0" xfId="0" applyNumberFormat="1" applyFill="1"/>
    <xf numFmtId="0" fontId="44" fillId="0" borderId="51" xfId="0" applyFont="1" applyBorder="1" applyAlignment="1">
      <alignment horizontal="center" vertical="center" wrapText="1"/>
    </xf>
    <xf numFmtId="4" fontId="59" fillId="0" borderId="0" xfId="0" applyNumberFormat="1" applyFont="1" applyAlignment="1">
      <alignment horizontal="right" vertical="top"/>
    </xf>
    <xf numFmtId="0" fontId="60" fillId="0" borderId="39" xfId="0" applyFont="1" applyBorder="1" applyAlignment="1">
      <alignment horizontal="center"/>
    </xf>
    <xf numFmtId="0" fontId="48" fillId="0" borderId="0" xfId="0" applyFont="1" applyAlignment="1">
      <alignment horizontal="center"/>
    </xf>
    <xf numFmtId="4" fontId="29" fillId="0" borderId="0" xfId="0" applyNumberFormat="1" applyFont="1" applyAlignment="1">
      <alignment horizontal="right" vertical="top"/>
    </xf>
    <xf numFmtId="0" fontId="0" fillId="0" borderId="0" xfId="0" applyAlignment="1">
      <alignment horizontal="left"/>
    </xf>
    <xf numFmtId="0" fontId="12" fillId="8" borderId="51" xfId="0" applyFont="1" applyFill="1" applyBorder="1" applyAlignment="1">
      <alignment horizontal="center" vertical="center" wrapText="1"/>
    </xf>
    <xf numFmtId="166" fontId="38" fillId="0" borderId="51" xfId="0" applyNumberFormat="1" applyFont="1" applyBorder="1" applyAlignment="1">
      <alignment horizontal="right" vertical="center"/>
    </xf>
    <xf numFmtId="166" fontId="28" fillId="0" borderId="51" xfId="0" applyNumberFormat="1" applyFont="1" applyBorder="1" applyAlignment="1">
      <alignment horizontal="right" vertical="center"/>
    </xf>
    <xf numFmtId="166" fontId="20" fillId="8" borderId="51" xfId="0" applyNumberFormat="1" applyFont="1" applyFill="1" applyBorder="1" applyAlignment="1">
      <alignment horizontal="right" vertical="center" wrapText="1"/>
    </xf>
    <xf numFmtId="0" fontId="68" fillId="0" borderId="0" xfId="0" applyFont="1" applyAlignment="1">
      <alignment horizontal="justify" vertical="center"/>
    </xf>
    <xf numFmtId="166" fontId="65" fillId="8" borderId="51" xfId="0" applyNumberFormat="1" applyFont="1" applyFill="1" applyBorder="1" applyAlignment="1">
      <alignment horizontal="right" vertical="center"/>
    </xf>
    <xf numFmtId="0" fontId="40" fillId="0" borderId="51" xfId="0" applyFont="1" applyBorder="1" applyAlignment="1">
      <alignment horizontal="center" vertical="center"/>
    </xf>
    <xf numFmtId="0" fontId="40" fillId="0" borderId="51" xfId="0" applyFont="1" applyBorder="1" applyAlignment="1">
      <alignment horizontal="center" vertical="center" wrapText="1"/>
    </xf>
    <xf numFmtId="0" fontId="44" fillId="0" borderId="51" xfId="0" applyFont="1" applyBorder="1" applyAlignment="1">
      <alignment horizontal="left" vertical="center" wrapText="1"/>
    </xf>
    <xf numFmtId="0" fontId="64" fillId="0" borderId="0" xfId="0" applyFont="1" applyAlignment="1">
      <alignment horizontal="right" vertical="center" wrapText="1"/>
    </xf>
    <xf numFmtId="0" fontId="6" fillId="0" borderId="0" xfId="0" applyFont="1" applyAlignment="1">
      <alignment horizontal="center" vertical="center" wrapText="1"/>
    </xf>
    <xf numFmtId="0" fontId="66" fillId="0" borderId="0" xfId="0" applyFont="1" applyAlignment="1">
      <alignment horizontal="left" vertical="top" wrapText="1"/>
    </xf>
    <xf numFmtId="0" fontId="42" fillId="0" borderId="0" xfId="0" applyFont="1" applyAlignment="1">
      <alignment horizontal="left" vertical="top" wrapText="1"/>
    </xf>
    <xf numFmtId="0" fontId="11" fillId="3" borderId="51" xfId="0" applyFont="1" applyFill="1" applyBorder="1" applyAlignment="1">
      <alignment vertical="center"/>
    </xf>
    <xf numFmtId="4" fontId="44" fillId="0" borderId="51" xfId="0" applyNumberFormat="1" applyFont="1" applyBorder="1" applyAlignment="1">
      <alignment horizontal="left" vertical="center"/>
    </xf>
    <xf numFmtId="0" fontId="75" fillId="0" borderId="0" xfId="0" applyFont="1"/>
    <xf numFmtId="0" fontId="70" fillId="0" borderId="0" xfId="0" applyFont="1" applyAlignment="1">
      <alignment horizontal="left" vertical="top" wrapText="1"/>
    </xf>
    <xf numFmtId="0" fontId="10" fillId="0" borderId="0" xfId="0" applyFont="1" applyAlignment="1">
      <alignment vertical="center" wrapText="1"/>
    </xf>
    <xf numFmtId="0" fontId="52" fillId="4" borderId="9" xfId="0" applyFont="1" applyFill="1" applyBorder="1" applyAlignment="1">
      <alignment horizontal="right"/>
    </xf>
    <xf numFmtId="0" fontId="44" fillId="0" borderId="0" xfId="0" applyFont="1" applyAlignment="1">
      <alignment vertical="center" wrapText="1"/>
    </xf>
    <xf numFmtId="0" fontId="10" fillId="3" borderId="51" xfId="0" applyFont="1" applyFill="1" applyBorder="1" applyAlignment="1">
      <alignment horizontal="center" vertical="center" wrapText="1"/>
    </xf>
    <xf numFmtId="166" fontId="9" fillId="0" borderId="51" xfId="0" applyNumberFormat="1" applyFont="1" applyBorder="1"/>
    <xf numFmtId="166" fontId="10" fillId="3" borderId="51" xfId="0" applyNumberFormat="1" applyFont="1" applyFill="1" applyBorder="1"/>
    <xf numFmtId="165" fontId="0" fillId="0" borderId="0" xfId="0" applyNumberFormat="1"/>
    <xf numFmtId="166" fontId="20" fillId="3" borderId="51" xfId="0" applyNumberFormat="1" applyFont="1" applyFill="1" applyBorder="1" applyAlignment="1">
      <alignment horizontal="right" vertical="center"/>
    </xf>
    <xf numFmtId="164" fontId="71" fillId="0" borderId="0" xfId="0" applyNumberFormat="1" applyFont="1" applyAlignment="1">
      <alignment horizontal="right" vertical="center"/>
    </xf>
    <xf numFmtId="4" fontId="71" fillId="0" borderId="0" xfId="0" applyNumberFormat="1" applyFont="1" applyAlignment="1">
      <alignment horizontal="right" vertical="center"/>
    </xf>
    <xf numFmtId="3" fontId="71" fillId="0" borderId="0" xfId="0" applyNumberFormat="1" applyFont="1" applyAlignment="1">
      <alignment horizontal="right" vertical="center"/>
    </xf>
    <xf numFmtId="3" fontId="71" fillId="0" borderId="0" xfId="0" applyNumberFormat="1" applyFont="1" applyAlignment="1">
      <alignment horizontal="right" vertical="center" wrapText="1"/>
    </xf>
    <xf numFmtId="0" fontId="25" fillId="0" borderId="0" xfId="0" applyFont="1" applyAlignment="1">
      <alignment vertical="center" wrapText="1"/>
    </xf>
    <xf numFmtId="0" fontId="60" fillId="0" borderId="0" xfId="0" applyFont="1" applyAlignment="1">
      <alignment horizontal="center"/>
    </xf>
    <xf numFmtId="0" fontId="48" fillId="2" borderId="51" xfId="0" applyFont="1" applyFill="1" applyBorder="1" applyAlignment="1">
      <alignment horizontal="center"/>
    </xf>
    <xf numFmtId="0" fontId="26" fillId="0" borderId="51" xfId="0" applyFont="1" applyBorder="1" applyAlignment="1">
      <alignment vertical="center" wrapText="1"/>
    </xf>
    <xf numFmtId="0" fontId="26" fillId="0" borderId="51" xfId="0" applyFont="1" applyBorder="1" applyAlignment="1">
      <alignment vertical="center"/>
    </xf>
    <xf numFmtId="0" fontId="36" fillId="0" borderId="51" xfId="0" applyFont="1" applyBorder="1" applyAlignment="1">
      <alignment horizontal="center"/>
    </xf>
    <xf numFmtId="0" fontId="73" fillId="0" borderId="0" xfId="0" applyFont="1" applyAlignment="1">
      <alignment horizontal="center"/>
    </xf>
    <xf numFmtId="0" fontId="47" fillId="2" borderId="51" xfId="0" applyFont="1" applyFill="1" applyBorder="1" applyAlignment="1">
      <alignment horizontal="center" vertical="center" wrapText="1"/>
    </xf>
    <xf numFmtId="0" fontId="30" fillId="0" borderId="0" xfId="0" applyFont="1" applyAlignment="1">
      <alignment vertical="center"/>
    </xf>
    <xf numFmtId="8" fontId="16" fillId="22" borderId="5" xfId="0" applyNumberFormat="1" applyFont="1" applyFill="1" applyBorder="1" applyAlignment="1">
      <alignment horizontal="center" vertical="center"/>
    </xf>
    <xf numFmtId="8" fontId="16" fillId="11" borderId="5" xfId="0" applyNumberFormat="1" applyFont="1" applyFill="1" applyBorder="1" applyAlignment="1">
      <alignment horizontal="center" vertical="center"/>
    </xf>
    <xf numFmtId="8" fontId="16" fillId="21" borderId="5" xfId="0" applyNumberFormat="1" applyFont="1" applyFill="1" applyBorder="1" applyAlignment="1">
      <alignment horizontal="center" vertical="center"/>
    </xf>
    <xf numFmtId="8" fontId="16" fillId="20" borderId="5" xfId="0" applyNumberFormat="1" applyFont="1" applyFill="1" applyBorder="1" applyAlignment="1">
      <alignment horizontal="center" vertical="center"/>
    </xf>
    <xf numFmtId="8" fontId="16" fillId="14" borderId="5" xfId="0" applyNumberFormat="1" applyFont="1" applyFill="1" applyBorder="1" applyAlignment="1">
      <alignment horizontal="center" vertical="center"/>
    </xf>
    <xf numFmtId="8" fontId="16" fillId="19" borderId="5" xfId="0" applyNumberFormat="1" applyFont="1" applyFill="1" applyBorder="1" applyAlignment="1">
      <alignment horizontal="center" vertical="center"/>
    </xf>
    <xf numFmtId="8" fontId="16" fillId="18" borderId="5" xfId="0" applyNumberFormat="1" applyFont="1" applyFill="1" applyBorder="1" applyAlignment="1">
      <alignment horizontal="center" vertical="center"/>
    </xf>
    <xf numFmtId="8" fontId="16" fillId="17" borderId="5" xfId="0" applyNumberFormat="1" applyFont="1" applyFill="1" applyBorder="1" applyAlignment="1">
      <alignment horizontal="center" vertical="center"/>
    </xf>
    <xf numFmtId="8" fontId="16" fillId="4" borderId="5" xfId="0" applyNumberFormat="1" applyFont="1" applyFill="1" applyBorder="1" applyAlignment="1">
      <alignment horizontal="center" vertical="center"/>
    </xf>
    <xf numFmtId="164" fontId="29" fillId="8" borderId="50" xfId="0" applyNumberFormat="1" applyFont="1" applyFill="1" applyBorder="1" applyAlignment="1">
      <alignment horizontal="right" vertical="center"/>
    </xf>
    <xf numFmtId="164" fontId="29" fillId="8" borderId="1" xfId="0" applyNumberFormat="1" applyFont="1" applyFill="1" applyBorder="1" applyAlignment="1">
      <alignment horizontal="right" vertical="center"/>
    </xf>
    <xf numFmtId="164" fontId="29" fillId="8" borderId="30" xfId="0" applyNumberFormat="1" applyFont="1" applyFill="1" applyBorder="1" applyAlignment="1">
      <alignment horizontal="right" vertical="center"/>
    </xf>
    <xf numFmtId="164" fontId="29" fillId="4" borderId="50" xfId="0" applyNumberFormat="1" applyFont="1" applyFill="1" applyBorder="1" applyAlignment="1">
      <alignment horizontal="center" vertical="center"/>
    </xf>
    <xf numFmtId="10" fontId="18" fillId="0" borderId="14" xfId="0" applyNumberFormat="1" applyFont="1" applyBorder="1" applyAlignment="1">
      <alignment horizontal="center" vertical="center"/>
    </xf>
    <xf numFmtId="164" fontId="29" fillId="4" borderId="1" xfId="0" applyNumberFormat="1" applyFont="1" applyFill="1" applyBorder="1" applyAlignment="1">
      <alignment horizontal="center" vertical="center"/>
    </xf>
    <xf numFmtId="10" fontId="18" fillId="0" borderId="5" xfId="0" applyNumberFormat="1" applyFont="1" applyBorder="1" applyAlignment="1">
      <alignment horizontal="center" vertical="center"/>
    </xf>
    <xf numFmtId="164" fontId="29" fillId="4" borderId="24" xfId="0" applyNumberFormat="1" applyFont="1" applyFill="1" applyBorder="1" applyAlignment="1">
      <alignment horizontal="center" vertical="center"/>
    </xf>
    <xf numFmtId="10" fontId="18" fillId="0" borderId="7" xfId="0" applyNumberFormat="1" applyFont="1" applyBorder="1" applyAlignment="1">
      <alignment horizontal="center" vertical="center"/>
    </xf>
    <xf numFmtId="164" fontId="63" fillId="4" borderId="28" xfId="0" applyNumberFormat="1" applyFont="1" applyFill="1" applyBorder="1" applyAlignment="1">
      <alignment horizontal="right" vertical="center"/>
    </xf>
    <xf numFmtId="167" fontId="62" fillId="0" borderId="45" xfId="0" applyNumberFormat="1" applyFont="1" applyBorder="1" applyAlignment="1">
      <alignment horizontal="right" vertical="center"/>
    </xf>
    <xf numFmtId="167" fontId="63" fillId="4" borderId="28" xfId="0" applyNumberFormat="1" applyFont="1" applyFill="1" applyBorder="1" applyAlignment="1">
      <alignment horizontal="right" vertical="center" wrapText="1"/>
    </xf>
    <xf numFmtId="0" fontId="47" fillId="0" borderId="0" xfId="0" applyFont="1" applyAlignment="1">
      <alignment horizontal="center" vertical="center" wrapText="1"/>
    </xf>
    <xf numFmtId="0" fontId="4" fillId="4" borderId="51" xfId="0" applyFont="1" applyFill="1" applyBorder="1" applyAlignment="1">
      <alignment horizontal="justify" vertical="center" wrapText="1"/>
    </xf>
    <xf numFmtId="0" fontId="9" fillId="23" borderId="51" xfId="0" applyFont="1" applyFill="1" applyBorder="1" applyAlignment="1">
      <alignment horizontal="center"/>
    </xf>
    <xf numFmtId="166" fontId="28" fillId="0" borderId="51" xfId="0" applyNumberFormat="1" applyFont="1" applyBorder="1" applyAlignment="1">
      <alignment horizontal="center" vertical="center"/>
    </xf>
    <xf numFmtId="165" fontId="66" fillId="0" borderId="51" xfId="0" applyNumberFormat="1" applyFont="1" applyBorder="1" applyAlignment="1">
      <alignment horizontal="center" vertical="center"/>
    </xf>
    <xf numFmtId="0" fontId="28" fillId="0" borderId="51" xfId="0" applyFont="1" applyBorder="1" applyAlignment="1">
      <alignment horizontal="left" vertical="center" wrapText="1"/>
    </xf>
    <xf numFmtId="0" fontId="20" fillId="4" borderId="51" xfId="0" applyFont="1" applyFill="1" applyBorder="1" applyAlignment="1">
      <alignment horizontal="center" vertical="center" wrapText="1"/>
    </xf>
    <xf numFmtId="4" fontId="80" fillId="0" borderId="51" xfId="0" applyNumberFormat="1" applyFont="1" applyBorder="1"/>
    <xf numFmtId="4" fontId="9" fillId="0" borderId="51" xfId="0" applyNumberFormat="1" applyFont="1" applyBorder="1"/>
    <xf numFmtId="0" fontId="35" fillId="0" borderId="29" xfId="0" applyFont="1" applyBorder="1" applyAlignment="1">
      <alignment horizontal="left" vertical="center" wrapText="1"/>
    </xf>
    <xf numFmtId="0" fontId="35" fillId="4" borderId="29" xfId="0" applyFont="1" applyFill="1" applyBorder="1" applyAlignment="1">
      <alignment horizontal="right" vertical="center" wrapText="1"/>
    </xf>
    <xf numFmtId="0" fontId="26" fillId="0" borderId="29" xfId="0" applyFont="1" applyBorder="1" applyAlignment="1">
      <alignment horizontal="center" vertical="center" wrapText="1"/>
    </xf>
    <xf numFmtId="0" fontId="4" fillId="4" borderId="51" xfId="0" applyFont="1" applyFill="1" applyBorder="1" applyAlignment="1">
      <alignment horizontal="left" vertical="center" wrapText="1"/>
    </xf>
    <xf numFmtId="4" fontId="28" fillId="0" borderId="51" xfId="0" applyNumberFormat="1" applyFont="1" applyBorder="1"/>
    <xf numFmtId="0" fontId="35" fillId="0" borderId="39" xfId="0" applyFont="1" applyBorder="1" applyAlignment="1">
      <alignment vertical="center" wrapText="1"/>
    </xf>
    <xf numFmtId="0" fontId="20" fillId="5" borderId="45" xfId="0" applyFont="1" applyFill="1" applyBorder="1" applyAlignment="1">
      <alignment horizontal="center" vertical="center" wrapText="1"/>
    </xf>
    <xf numFmtId="0" fontId="20" fillId="5" borderId="45" xfId="0" applyFont="1" applyFill="1" applyBorder="1" applyAlignment="1">
      <alignment horizontal="center" vertical="center"/>
    </xf>
    <xf numFmtId="10" fontId="9" fillId="0" borderId="51" xfId="0" applyNumberFormat="1" applyFont="1" applyBorder="1"/>
    <xf numFmtId="4" fontId="80" fillId="0" borderId="28" xfId="0" applyNumberFormat="1" applyFont="1" applyBorder="1"/>
    <xf numFmtId="164" fontId="10" fillId="5" borderId="51" xfId="0" applyNumberFormat="1" applyFont="1" applyFill="1" applyBorder="1" applyAlignment="1">
      <alignment vertical="center" wrapText="1"/>
    </xf>
    <xf numFmtId="0" fontId="9" fillId="0" borderId="0" xfId="0" applyFont="1" applyAlignment="1">
      <alignment horizontal="left" wrapText="1"/>
    </xf>
    <xf numFmtId="167" fontId="0" fillId="0" borderId="0" xfId="0" applyNumberFormat="1"/>
    <xf numFmtId="167" fontId="10" fillId="3" borderId="51" xfId="0" applyNumberFormat="1" applyFont="1" applyFill="1" applyBorder="1" applyAlignment="1">
      <alignment horizontal="right" vertical="center" wrapText="1"/>
    </xf>
    <xf numFmtId="166" fontId="9" fillId="0" borderId="36" xfId="0" applyNumberFormat="1" applyFont="1" applyBorder="1" applyAlignment="1">
      <alignment horizontal="right"/>
    </xf>
    <xf numFmtId="0" fontId="10" fillId="0" borderId="0" xfId="0" applyFont="1" applyAlignment="1">
      <alignment horizontal="center" wrapText="1"/>
    </xf>
    <xf numFmtId="0" fontId="10" fillId="0" borderId="36" xfId="0" applyFont="1" applyBorder="1" applyAlignment="1">
      <alignment horizontal="center" vertical="center" wrapText="1"/>
    </xf>
    <xf numFmtId="167" fontId="10" fillId="0" borderId="36" xfId="0" applyNumberFormat="1" applyFont="1" applyBorder="1" applyAlignment="1">
      <alignment horizontal="right" vertical="center" wrapText="1"/>
    </xf>
    <xf numFmtId="4" fontId="38" fillId="0" borderId="51" xfId="0" applyNumberFormat="1" applyFont="1" applyBorder="1" applyAlignment="1">
      <alignment horizontal="right"/>
    </xf>
    <xf numFmtId="164" fontId="20" fillId="8" borderId="51" xfId="0" applyNumberFormat="1" applyFont="1" applyFill="1" applyBorder="1" applyAlignment="1">
      <alignment horizontal="right" wrapText="1"/>
    </xf>
    <xf numFmtId="4" fontId="65" fillId="3" borderId="51" xfId="0" applyNumberFormat="1" applyFont="1" applyFill="1" applyBorder="1" applyAlignment="1">
      <alignment horizontal="right"/>
    </xf>
    <xf numFmtId="4" fontId="75" fillId="0" borderId="51" xfId="0" applyNumberFormat="1" applyFont="1" applyBorder="1"/>
    <xf numFmtId="3" fontId="82" fillId="0" borderId="51" xfId="0" applyNumberFormat="1" applyFont="1" applyBorder="1" applyAlignment="1">
      <alignment horizontal="right" vertical="center"/>
    </xf>
    <xf numFmtId="3" fontId="83" fillId="4" borderId="28" xfId="0" applyNumberFormat="1" applyFont="1" applyFill="1" applyBorder="1" applyAlignment="1">
      <alignment horizontal="right" vertical="center"/>
    </xf>
    <xf numFmtId="3" fontId="16" fillId="0" borderId="5" xfId="0" applyNumberFormat="1" applyFont="1" applyBorder="1" applyAlignment="1">
      <alignment horizontal="right" vertical="center" wrapText="1"/>
    </xf>
    <xf numFmtId="165" fontId="81" fillId="0" borderId="51" xfId="0" applyNumberFormat="1" applyFont="1" applyBorder="1" applyAlignment="1">
      <alignment horizontal="right" vertical="center" wrapText="1"/>
    </xf>
    <xf numFmtId="165" fontId="86" fillId="0" borderId="51" xfId="0" applyNumberFormat="1" applyFont="1" applyBorder="1" applyAlignment="1">
      <alignment horizontal="right" vertical="center"/>
    </xf>
    <xf numFmtId="0" fontId="24" fillId="0" borderId="55" xfId="0" applyFont="1" applyBorder="1" applyAlignment="1">
      <alignment vertical="center" wrapText="1"/>
    </xf>
    <xf numFmtId="165" fontId="88" fillId="0" borderId="51" xfId="0" applyNumberFormat="1" applyFont="1" applyBorder="1" applyAlignment="1">
      <alignment horizontal="right" vertical="center"/>
    </xf>
    <xf numFmtId="166" fontId="64" fillId="0" borderId="51" xfId="0" applyNumberFormat="1" applyFont="1" applyBorder="1" applyAlignment="1">
      <alignment horizontal="center" vertical="center"/>
    </xf>
    <xf numFmtId="0" fontId="90" fillId="0" borderId="1" xfId="0" applyFont="1" applyBorder="1" applyAlignment="1">
      <alignment horizontal="left" vertical="center" wrapText="1"/>
    </xf>
    <xf numFmtId="167" fontId="75" fillId="0" borderId="51" xfId="0" applyNumberFormat="1" applyFont="1" applyBorder="1"/>
    <xf numFmtId="0" fontId="91" fillId="4" borderId="1" xfId="0" applyFont="1" applyFill="1" applyBorder="1" applyAlignment="1">
      <alignment horizontal="center" vertical="center" wrapText="1"/>
    </xf>
    <xf numFmtId="167" fontId="76" fillId="0" borderId="51" xfId="0" applyNumberFormat="1" applyFont="1" applyBorder="1"/>
    <xf numFmtId="164" fontId="92" fillId="0" borderId="51" xfId="0" applyNumberFormat="1" applyFont="1" applyBorder="1"/>
    <xf numFmtId="0" fontId="28" fillId="0" borderId="0" xfId="0" applyFont="1" applyAlignment="1">
      <alignment vertical="center" wrapText="1"/>
    </xf>
    <xf numFmtId="4" fontId="80" fillId="0" borderId="0" xfId="0" applyNumberFormat="1" applyFont="1"/>
    <xf numFmtId="4" fontId="86" fillId="0" borderId="51" xfId="0" applyNumberFormat="1" applyFont="1" applyBorder="1" applyAlignment="1">
      <alignment horizontal="right" vertical="center"/>
    </xf>
    <xf numFmtId="4" fontId="87" fillId="0" borderId="51" xfId="0" applyNumberFormat="1" applyFont="1" applyBorder="1" applyAlignment="1">
      <alignment horizontal="right" vertical="center"/>
    </xf>
    <xf numFmtId="0" fontId="85" fillId="0" borderId="0" xfId="0" applyFont="1" applyAlignment="1">
      <alignment horizontal="center" vertical="center" wrapText="1"/>
    </xf>
    <xf numFmtId="3" fontId="75" fillId="0" borderId="51" xfId="0" applyNumberFormat="1" applyFont="1" applyBorder="1"/>
    <xf numFmtId="3" fontId="75" fillId="0" borderId="51" xfId="0" applyNumberFormat="1" applyFont="1" applyBorder="1" applyAlignment="1">
      <alignment horizontal="right" wrapText="1"/>
    </xf>
    <xf numFmtId="3" fontId="64" fillId="0" borderId="0" xfId="0" applyNumberFormat="1" applyFont="1" applyAlignment="1">
      <alignment horizontal="right" vertical="center" wrapText="1"/>
    </xf>
    <xf numFmtId="165" fontId="84" fillId="0" borderId="51" xfId="0" applyNumberFormat="1" applyFont="1" applyBorder="1" applyAlignment="1">
      <alignment horizontal="right"/>
    </xf>
    <xf numFmtId="3" fontId="81" fillId="0" borderId="51" xfId="0" applyNumberFormat="1" applyFont="1" applyBorder="1" applyAlignment="1">
      <alignment horizontal="center" vertical="center" wrapText="1"/>
    </xf>
    <xf numFmtId="3" fontId="84" fillId="0" borderId="51" xfId="0" applyNumberFormat="1" applyFont="1" applyBorder="1" applyAlignment="1">
      <alignment horizontal="center"/>
    </xf>
    <xf numFmtId="0" fontId="93" fillId="0" borderId="0" xfId="0" applyFont="1" applyAlignment="1">
      <alignment horizontal="center" vertical="center" wrapText="1"/>
    </xf>
    <xf numFmtId="0" fontId="24" fillId="0" borderId="40" xfId="0" applyFont="1" applyBorder="1" applyAlignment="1">
      <alignment horizontal="center" vertical="center" wrapText="1"/>
    </xf>
    <xf numFmtId="0" fontId="35" fillId="4" borderId="39" xfId="0" applyFont="1" applyFill="1" applyBorder="1" applyAlignment="1">
      <alignment vertical="center" wrapText="1"/>
    </xf>
    <xf numFmtId="0" fontId="4" fillId="4" borderId="4" xfId="0" applyFont="1" applyFill="1" applyBorder="1" applyAlignment="1">
      <alignment horizontal="justify" vertical="center" wrapText="1"/>
    </xf>
    <xf numFmtId="0" fontId="4" fillId="4" borderId="51" xfId="0" applyFont="1" applyFill="1" applyBorder="1" applyAlignment="1">
      <alignment horizontal="justify" vertical="center" wrapText="1"/>
    </xf>
    <xf numFmtId="0" fontId="4" fillId="4" borderId="5" xfId="0" applyFont="1" applyFill="1" applyBorder="1" applyAlignment="1">
      <alignment horizontal="justify" vertical="center" wrapText="1"/>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8" fillId="0" borderId="35" xfId="0" applyFont="1" applyBorder="1" applyAlignment="1">
      <alignment horizontal="left" vertical="center" wrapText="1"/>
    </xf>
    <xf numFmtId="0" fontId="18" fillId="0" borderId="31" xfId="0" applyFont="1" applyBorder="1" applyAlignment="1">
      <alignment horizontal="left" vertical="center" wrapText="1"/>
    </xf>
    <xf numFmtId="0" fontId="14" fillId="0" borderId="35" xfId="0" applyFont="1" applyBorder="1" applyAlignment="1">
      <alignment horizontal="center" vertical="center"/>
    </xf>
    <xf numFmtId="0" fontId="14" fillId="0" borderId="31" xfId="0" applyFont="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18" fillId="0" borderId="16" xfId="0" applyFont="1" applyBorder="1" applyAlignment="1">
      <alignment horizontal="left" vertical="center" wrapText="1"/>
    </xf>
    <xf numFmtId="0" fontId="18" fillId="0" borderId="13" xfId="0" applyFont="1" applyBorder="1" applyAlignment="1">
      <alignment horizontal="left" vertical="center" wrapText="1"/>
    </xf>
    <xf numFmtId="0" fontId="18" fillId="0" borderId="4" xfId="0" applyFont="1" applyBorder="1" applyAlignment="1">
      <alignment horizontal="center" vertical="center" wrapText="1"/>
    </xf>
    <xf numFmtId="0" fontId="21" fillId="8" borderId="5" xfId="0" applyFont="1" applyFill="1" applyBorder="1" applyAlignment="1">
      <alignment horizontal="center" vertical="center" wrapText="1"/>
    </xf>
    <xf numFmtId="0" fontId="21" fillId="8" borderId="5" xfId="0" applyFont="1" applyFill="1" applyBorder="1" applyAlignment="1">
      <alignment horizontal="center" vertical="center"/>
    </xf>
    <xf numFmtId="0" fontId="6" fillId="6" borderId="46" xfId="0" applyFont="1" applyFill="1" applyBorder="1" applyAlignment="1">
      <alignment horizontal="center" vertical="center"/>
    </xf>
    <xf numFmtId="0" fontId="6" fillId="6" borderId="47" xfId="0" applyFont="1" applyFill="1" applyBorder="1" applyAlignment="1">
      <alignment horizontal="center" vertical="center"/>
    </xf>
    <xf numFmtId="0" fontId="16" fillId="0" borderId="33" xfId="0" applyFont="1" applyBorder="1" applyAlignment="1">
      <alignment horizontal="justify" vertical="center" wrapText="1"/>
    </xf>
    <xf numFmtId="0" fontId="16" fillId="0" borderId="32"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37" xfId="0" applyFont="1" applyBorder="1" applyAlignment="1">
      <alignment horizontal="justify" vertical="center" wrapText="1"/>
    </xf>
    <xf numFmtId="0" fontId="53" fillId="4" borderId="29" xfId="0" applyFont="1" applyFill="1" applyBorder="1" applyAlignment="1">
      <alignment horizontal="center"/>
    </xf>
    <xf numFmtId="0" fontId="53"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6" xfId="0" applyFont="1" applyFill="1" applyBorder="1" applyAlignment="1">
      <alignment horizontal="center" vertic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50" fillId="8" borderId="14" xfId="0" applyFont="1" applyFill="1" applyBorder="1" applyAlignment="1">
      <alignment horizontal="center" vertical="center" wrapText="1"/>
    </xf>
    <xf numFmtId="0" fontId="50"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16" fillId="0" borderId="6" xfId="0" applyFont="1" applyBorder="1" applyAlignment="1">
      <alignment horizontal="justify" vertical="center" wrapText="1"/>
    </xf>
    <xf numFmtId="0" fontId="16" fillId="0" borderId="44"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35" xfId="0" applyFont="1" applyBorder="1" applyAlignment="1">
      <alignment horizontal="justify" vertical="center" wrapText="1"/>
    </xf>
    <xf numFmtId="0" fontId="5" fillId="4" borderId="0" xfId="0" applyFont="1" applyFill="1" applyAlignment="1">
      <alignment horizontal="center"/>
    </xf>
    <xf numFmtId="17" fontId="13" fillId="4" borderId="0" xfId="0" applyNumberFormat="1"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46" xfId="0" applyFont="1" applyFill="1" applyBorder="1" applyAlignment="1">
      <alignment horizontal="center" vertical="center"/>
    </xf>
    <xf numFmtId="0" fontId="17" fillId="7" borderId="48" xfId="0" applyFont="1" applyFill="1" applyBorder="1" applyAlignment="1">
      <alignment horizontal="center" vertical="center"/>
    </xf>
    <xf numFmtId="0" fontId="17" fillId="7" borderId="46" xfId="0" applyFont="1" applyFill="1" applyBorder="1" applyAlignment="1">
      <alignment horizontal="center" vertical="center" wrapText="1"/>
    </xf>
    <xf numFmtId="164" fontId="18" fillId="3" borderId="5" xfId="0" applyNumberFormat="1" applyFont="1" applyFill="1" applyBorder="1" applyAlignment="1">
      <alignment horizontal="right" vertical="center"/>
    </xf>
    <xf numFmtId="10" fontId="21" fillId="3" borderId="5" xfId="0" applyNumberFormat="1" applyFont="1" applyFill="1" applyBorder="1" applyAlignment="1">
      <alignment horizontal="right"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3" xfId="0" applyFont="1" applyBorder="1" applyAlignment="1">
      <alignment horizontal="justify" vertical="center" wrapText="1"/>
    </xf>
    <xf numFmtId="0" fontId="48" fillId="2" borderId="0" xfId="0" applyFont="1" applyFill="1" applyAlignment="1">
      <alignment horizontal="center"/>
    </xf>
    <xf numFmtId="0" fontId="0" fillId="0" borderId="25" xfId="0" applyBorder="1" applyAlignment="1">
      <alignment horizontal="left"/>
    </xf>
    <xf numFmtId="0" fontId="43" fillId="2" borderId="0" xfId="0" applyFont="1" applyFill="1" applyAlignment="1">
      <alignment horizontal="center"/>
    </xf>
    <xf numFmtId="0" fontId="42" fillId="2" borderId="0" xfId="0" applyFont="1" applyFill="1" applyAlignment="1">
      <alignment horizontal="center"/>
    </xf>
    <xf numFmtId="0" fontId="20" fillId="5" borderId="28" xfId="0" applyFont="1" applyFill="1" applyBorder="1" applyAlignment="1">
      <alignment horizontal="center"/>
    </xf>
    <xf numFmtId="0" fontId="0" fillId="0" borderId="0" xfId="0" applyAlignment="1">
      <alignment horizontal="center"/>
    </xf>
    <xf numFmtId="0" fontId="0" fillId="0" borderId="0" xfId="0" applyAlignment="1">
      <alignment horizontal="left" vertical="center"/>
    </xf>
    <xf numFmtId="0" fontId="10" fillId="0" borderId="0" xfId="0" applyFont="1" applyAlignment="1">
      <alignment horizontal="center"/>
    </xf>
    <xf numFmtId="0" fontId="34" fillId="2" borderId="29" xfId="0" applyFont="1" applyFill="1" applyBorder="1" applyAlignment="1">
      <alignment horizontal="left" vertical="center" wrapText="1"/>
    </xf>
    <xf numFmtId="0" fontId="34" fillId="2" borderId="38" xfId="0" applyFont="1" applyFill="1" applyBorder="1" applyAlignment="1">
      <alignment horizontal="left" vertical="center" wrapText="1"/>
    </xf>
    <xf numFmtId="0" fontId="34" fillId="2" borderId="34" xfId="0" applyFont="1" applyFill="1" applyBorder="1" applyAlignment="1">
      <alignment horizontal="left" vertical="center" wrapText="1"/>
    </xf>
    <xf numFmtId="0" fontId="77" fillId="0" borderId="35" xfId="0" applyFont="1" applyBorder="1" applyAlignment="1">
      <alignment horizontal="center"/>
    </xf>
    <xf numFmtId="0" fontId="54" fillId="2" borderId="29" xfId="0" applyFont="1" applyFill="1" applyBorder="1" applyAlignment="1">
      <alignment horizontal="left" vertical="center" wrapText="1"/>
    </xf>
    <xf numFmtId="0" fontId="54" fillId="2" borderId="38" xfId="0" applyFont="1" applyFill="1" applyBorder="1" applyAlignment="1">
      <alignment horizontal="left" vertical="center" wrapText="1"/>
    </xf>
    <xf numFmtId="0" fontId="54" fillId="2" borderId="34" xfId="0" applyFont="1" applyFill="1" applyBorder="1" applyAlignment="1">
      <alignment horizontal="left" vertical="center" wrapText="1"/>
    </xf>
    <xf numFmtId="0" fontId="54" fillId="2" borderId="29" xfId="0" applyFont="1" applyFill="1" applyBorder="1" applyAlignment="1">
      <alignment horizontal="left" wrapText="1"/>
    </xf>
    <xf numFmtId="0" fontId="54" fillId="2" borderId="38" xfId="0" applyFont="1" applyFill="1" applyBorder="1" applyAlignment="1">
      <alignment horizontal="left" wrapText="1"/>
    </xf>
    <xf numFmtId="0" fontId="54" fillId="2" borderId="34" xfId="0" applyFont="1" applyFill="1" applyBorder="1" applyAlignment="1">
      <alignment horizontal="left" wrapText="1"/>
    </xf>
    <xf numFmtId="0" fontId="76" fillId="0" borderId="0" xfId="0" applyFont="1" applyAlignment="1">
      <alignment horizontal="left"/>
    </xf>
    <xf numFmtId="0" fontId="23" fillId="0" borderId="0" xfId="0" applyFont="1" applyAlignment="1">
      <alignment horizontal="left"/>
    </xf>
    <xf numFmtId="0" fontId="61" fillId="2" borderId="0" xfId="0" applyFont="1" applyFill="1" applyAlignment="1">
      <alignment horizontal="center"/>
    </xf>
    <xf numFmtId="0" fontId="82" fillId="3" borderId="29" xfId="0" applyFont="1" applyFill="1" applyBorder="1" applyAlignment="1">
      <alignment vertical="center" wrapText="1"/>
    </xf>
    <xf numFmtId="0" fontId="82" fillId="3" borderId="38" xfId="0" applyFont="1" applyFill="1" applyBorder="1" applyAlignment="1">
      <alignment vertical="center" wrapText="1"/>
    </xf>
    <xf numFmtId="0" fontId="82" fillId="3" borderId="34" xfId="0" applyFont="1" applyFill="1" applyBorder="1" applyAlignment="1">
      <alignment vertical="center" wrapText="1"/>
    </xf>
    <xf numFmtId="0" fontId="79" fillId="2" borderId="20" xfId="0" applyFont="1" applyFill="1" applyBorder="1" applyAlignment="1">
      <alignment horizontal="left" vertical="center" wrapText="1"/>
    </xf>
    <xf numFmtId="0" fontId="79" fillId="2" borderId="25" xfId="0" applyFont="1" applyFill="1" applyBorder="1" applyAlignment="1">
      <alignment horizontal="left" vertical="center" wrapText="1"/>
    </xf>
    <xf numFmtId="0" fontId="79" fillId="2" borderId="21" xfId="0" applyFont="1" applyFill="1" applyBorder="1" applyAlignment="1">
      <alignment horizontal="left" vertical="center" wrapText="1"/>
    </xf>
    <xf numFmtId="0" fontId="79" fillId="2" borderId="8" xfId="0" applyFont="1" applyFill="1" applyBorder="1" applyAlignment="1">
      <alignment horizontal="left" vertical="center" wrapText="1"/>
    </xf>
    <xf numFmtId="0" fontId="79" fillId="2" borderId="0" xfId="0" applyFont="1" applyFill="1" applyAlignment="1">
      <alignment horizontal="left" vertical="center" wrapText="1"/>
    </xf>
    <xf numFmtId="0" fontId="79" fillId="2" borderId="9" xfId="0" applyFont="1" applyFill="1" applyBorder="1" applyAlignment="1">
      <alignment horizontal="left" vertical="center" wrapText="1"/>
    </xf>
    <xf numFmtId="0" fontId="79" fillId="2" borderId="10" xfId="0" applyFont="1" applyFill="1" applyBorder="1" applyAlignment="1">
      <alignment horizontal="left" vertical="center" wrapText="1"/>
    </xf>
    <xf numFmtId="0" fontId="79" fillId="2" borderId="27" xfId="0" applyFont="1" applyFill="1" applyBorder="1" applyAlignment="1">
      <alignment horizontal="left" vertical="center" wrapText="1"/>
    </xf>
    <xf numFmtId="0" fontId="79" fillId="2" borderId="11" xfId="0" applyFont="1" applyFill="1" applyBorder="1" applyAlignment="1">
      <alignment horizontal="left" vertical="center" wrapText="1"/>
    </xf>
    <xf numFmtId="0" fontId="78" fillId="2" borderId="0" xfId="0" applyFont="1" applyFill="1" applyAlignment="1">
      <alignment horizontal="center"/>
    </xf>
    <xf numFmtId="0" fontId="9" fillId="0" borderId="0" xfId="0" applyFont="1" applyAlignment="1">
      <alignment horizontal="center"/>
    </xf>
    <xf numFmtId="0" fontId="77" fillId="0" borderId="0" xfId="0" applyFont="1" applyAlignment="1">
      <alignment horizontal="center" wrapText="1"/>
    </xf>
    <xf numFmtId="0" fontId="78" fillId="2" borderId="1" xfId="0" applyFont="1" applyFill="1" applyBorder="1" applyAlignment="1">
      <alignment horizontal="center" vertical="center" wrapText="1"/>
    </xf>
    <xf numFmtId="0" fontId="78" fillId="2" borderId="30" xfId="0" applyFont="1" applyFill="1" applyBorder="1" applyAlignment="1">
      <alignment horizontal="center" vertical="center" wrapText="1"/>
    </xf>
    <xf numFmtId="0" fontId="10" fillId="0" borderId="35" xfId="0" applyFont="1" applyBorder="1" applyAlignment="1">
      <alignment horizontal="center"/>
    </xf>
    <xf numFmtId="0" fontId="10" fillId="0" borderId="32" xfId="0" applyFont="1" applyBorder="1" applyAlignment="1">
      <alignment horizontal="center"/>
    </xf>
    <xf numFmtId="0" fontId="0" fillId="0" borderId="0" xfId="0" applyAlignment="1">
      <alignment horizontal="left"/>
    </xf>
    <xf numFmtId="0" fontId="51" fillId="0" borderId="35" xfId="0" applyFont="1" applyBorder="1" applyAlignment="1">
      <alignment horizontal="center"/>
    </xf>
    <xf numFmtId="0" fontId="26" fillId="0" borderId="1" xfId="0" applyFont="1" applyBorder="1" applyAlignment="1">
      <alignment horizontal="center" vertical="center" wrapText="1"/>
    </xf>
    <xf numFmtId="0" fontId="34" fillId="2" borderId="37" xfId="0" applyFont="1" applyFill="1" applyBorder="1" applyAlignment="1">
      <alignment horizontal="center" vertical="center" wrapText="1"/>
    </xf>
    <xf numFmtId="0" fontId="34" fillId="2" borderId="26" xfId="0" applyFont="1" applyFill="1" applyBorder="1" applyAlignment="1">
      <alignment horizontal="center" vertical="center" wrapText="1"/>
    </xf>
    <xf numFmtId="0" fontId="34" fillId="2" borderId="28" xfId="0" applyFont="1" applyFill="1" applyBorder="1" applyAlignment="1">
      <alignment horizontal="center" vertical="center" wrapText="1"/>
    </xf>
    <xf numFmtId="0" fontId="34" fillId="2" borderId="28" xfId="0" applyFont="1" applyFill="1" applyBorder="1" applyAlignment="1">
      <alignment horizontal="center" vertical="center"/>
    </xf>
    <xf numFmtId="0" fontId="34" fillId="2" borderId="8" xfId="0" applyFont="1" applyFill="1" applyBorder="1" applyAlignment="1">
      <alignment horizontal="center" vertical="center" wrapText="1"/>
    </xf>
    <xf numFmtId="0" fontId="34" fillId="2" borderId="0" xfId="0" applyFont="1" applyFill="1" applyAlignment="1">
      <alignment horizontal="center" vertical="center" wrapText="1"/>
    </xf>
    <xf numFmtId="0" fontId="74" fillId="0" borderId="37" xfId="0" applyFont="1" applyBorder="1" applyAlignment="1">
      <alignment vertical="center" wrapText="1"/>
    </xf>
    <xf numFmtId="0" fontId="74" fillId="0" borderId="32" xfId="0" applyFont="1" applyBorder="1" applyAlignment="1">
      <alignment vertical="center" wrapText="1"/>
    </xf>
    <xf numFmtId="0" fontId="74" fillId="0" borderId="26" xfId="0" applyFont="1" applyBorder="1" applyAlignment="1">
      <alignment vertical="center" wrapText="1"/>
    </xf>
    <xf numFmtId="0" fontId="74" fillId="0" borderId="37" xfId="0" applyFont="1" applyBorder="1"/>
    <xf numFmtId="0" fontId="74" fillId="0" borderId="32" xfId="0" applyFont="1" applyBorder="1"/>
    <xf numFmtId="0" fontId="74" fillId="0" borderId="26" xfId="0" applyFont="1" applyBorder="1"/>
    <xf numFmtId="0" fontId="35" fillId="8" borderId="1" xfId="0" applyFont="1" applyFill="1" applyBorder="1" applyAlignment="1">
      <alignment horizontal="left" vertical="center" wrapText="1"/>
    </xf>
    <xf numFmtId="0" fontId="35" fillId="0" borderId="1" xfId="0" applyFont="1" applyBorder="1" applyAlignment="1">
      <alignment horizontal="left" vertical="center" wrapText="1"/>
    </xf>
    <xf numFmtId="0" fontId="10" fillId="0" borderId="35" xfId="0" applyFont="1" applyBorder="1" applyAlignment="1">
      <alignment horizontal="center" wrapText="1"/>
    </xf>
    <xf numFmtId="0" fontId="66" fillId="0" borderId="31" xfId="0" applyFont="1" applyBorder="1" applyAlignment="1">
      <alignment horizontal="left" wrapText="1"/>
    </xf>
    <xf numFmtId="0" fontId="43" fillId="2" borderId="27" xfId="0" applyFont="1" applyFill="1" applyBorder="1" applyAlignment="1">
      <alignment horizontal="center"/>
    </xf>
    <xf numFmtId="0" fontId="11" fillId="0" borderId="0" xfId="0" applyFont="1" applyAlignment="1">
      <alignment horizontal="center"/>
    </xf>
    <xf numFmtId="0" fontId="47" fillId="2" borderId="37" xfId="0" applyFont="1" applyFill="1" applyBorder="1" applyAlignment="1">
      <alignment horizontal="center" vertical="center"/>
    </xf>
    <xf numFmtId="0" fontId="47" fillId="2" borderId="32" xfId="0" applyFont="1" applyFill="1" applyBorder="1" applyAlignment="1">
      <alignment horizontal="center" vertical="center"/>
    </xf>
    <xf numFmtId="0" fontId="47" fillId="2" borderId="26" xfId="0" applyFont="1" applyFill="1" applyBorder="1" applyAlignment="1">
      <alignment horizontal="center" vertical="center"/>
    </xf>
    <xf numFmtId="0" fontId="62" fillId="3" borderId="1" xfId="0" applyFont="1" applyFill="1" applyBorder="1" applyAlignment="1">
      <alignment vertical="center" wrapText="1"/>
    </xf>
    <xf numFmtId="0" fontId="62" fillId="3" borderId="37" xfId="0" applyFont="1" applyFill="1" applyBorder="1" applyAlignment="1">
      <alignment vertical="center"/>
    </xf>
    <xf numFmtId="0" fontId="62" fillId="3" borderId="32" xfId="0" applyFont="1" applyFill="1" applyBorder="1" applyAlignment="1">
      <alignment vertical="center"/>
    </xf>
    <xf numFmtId="0" fontId="62" fillId="3" borderId="26" xfId="0" applyFont="1" applyFill="1" applyBorder="1" applyAlignment="1">
      <alignment vertical="center"/>
    </xf>
    <xf numFmtId="0" fontId="63" fillId="3" borderId="1" xfId="0" applyFont="1" applyFill="1" applyBorder="1" applyAlignment="1">
      <alignment vertical="center"/>
    </xf>
    <xf numFmtId="0" fontId="10" fillId="3" borderId="0" xfId="0" applyFont="1" applyFill="1" applyAlignment="1">
      <alignment horizontal="center" vertical="center" wrapText="1"/>
    </xf>
    <xf numFmtId="0" fontId="10" fillId="3" borderId="43" xfId="0" applyFont="1" applyFill="1" applyBorder="1" applyAlignment="1">
      <alignment horizontal="center"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166" fontId="9" fillId="0" borderId="36" xfId="0" applyNumberFormat="1" applyFont="1" applyBorder="1" applyAlignment="1">
      <alignment horizontal="right"/>
    </xf>
    <xf numFmtId="166" fontId="9" fillId="0" borderId="0" xfId="0" applyNumberFormat="1" applyFont="1" applyAlignment="1">
      <alignment horizontal="right"/>
    </xf>
    <xf numFmtId="0" fontId="10" fillId="3" borderId="51" xfId="0" applyFont="1" applyFill="1" applyBorder="1" applyAlignment="1">
      <alignment horizontal="center" vertical="center" wrapText="1"/>
    </xf>
    <xf numFmtId="0" fontId="75" fillId="0" borderId="36" xfId="0" applyFont="1" applyBorder="1" applyAlignment="1">
      <alignment horizontal="center"/>
    </xf>
    <xf numFmtId="0" fontId="75" fillId="0" borderId="0" xfId="0" applyFont="1" applyAlignment="1">
      <alignment horizontal="center"/>
    </xf>
    <xf numFmtId="0" fontId="10" fillId="0" borderId="51" xfId="0" applyFont="1" applyBorder="1" applyAlignment="1">
      <alignment horizontal="left" vertical="center" wrapText="1"/>
    </xf>
    <xf numFmtId="166" fontId="10" fillId="0" borderId="36" xfId="0" applyNumberFormat="1" applyFont="1" applyBorder="1" applyAlignment="1">
      <alignment horizontal="right" vertical="center" wrapText="1"/>
    </xf>
    <xf numFmtId="166" fontId="10" fillId="0" borderId="0" xfId="0" applyNumberFormat="1" applyFont="1" applyAlignment="1">
      <alignment horizontal="right" vertical="center" wrapText="1"/>
    </xf>
    <xf numFmtId="0" fontId="24" fillId="0" borderId="56" xfId="0" applyFont="1" applyBorder="1" applyAlignment="1">
      <alignment horizontal="center" vertical="center" wrapText="1"/>
    </xf>
    <xf numFmtId="0" fontId="24" fillId="0" borderId="0" xfId="0" applyFont="1" applyAlignment="1">
      <alignment horizontal="center" vertical="center" wrapText="1"/>
    </xf>
    <xf numFmtId="0" fontId="69" fillId="24" borderId="51" xfId="0" applyFont="1" applyFill="1" applyBorder="1" applyAlignment="1">
      <alignment horizontal="center"/>
    </xf>
    <xf numFmtId="0" fontId="48" fillId="2" borderId="37" xfId="0" applyFont="1" applyFill="1" applyBorder="1" applyAlignment="1">
      <alignment horizontal="center" wrapText="1"/>
    </xf>
    <xf numFmtId="0" fontId="48" fillId="2" borderId="32" xfId="0" applyFont="1" applyFill="1" applyBorder="1" applyAlignment="1">
      <alignment horizontal="center" wrapText="1"/>
    </xf>
    <xf numFmtId="0" fontId="48" fillId="2" borderId="26" xfId="0" applyFont="1" applyFill="1" applyBorder="1" applyAlignment="1">
      <alignment horizontal="center" wrapText="1"/>
    </xf>
    <xf numFmtId="0" fontId="48" fillId="2" borderId="37" xfId="0" applyFont="1" applyFill="1" applyBorder="1" applyAlignment="1">
      <alignment horizontal="center"/>
    </xf>
    <xf numFmtId="0" fontId="48" fillId="2" borderId="32" xfId="0" applyFont="1" applyFill="1" applyBorder="1" applyAlignment="1">
      <alignment horizontal="center"/>
    </xf>
    <xf numFmtId="0" fontId="48" fillId="2" borderId="26" xfId="0" applyFont="1" applyFill="1" applyBorder="1" applyAlignment="1">
      <alignment horizontal="center"/>
    </xf>
    <xf numFmtId="167" fontId="72" fillId="0" borderId="37" xfId="0" applyNumberFormat="1" applyFont="1" applyBorder="1" applyAlignment="1">
      <alignment horizontal="right" vertical="center"/>
    </xf>
    <xf numFmtId="167" fontId="72" fillId="0" borderId="26" xfId="0" applyNumberFormat="1" applyFont="1" applyBorder="1" applyAlignment="1">
      <alignment horizontal="right" vertical="center"/>
    </xf>
    <xf numFmtId="0" fontId="48" fillId="2" borderId="36" xfId="0" applyFont="1" applyFill="1" applyBorder="1" applyAlignment="1">
      <alignment horizontal="center"/>
    </xf>
    <xf numFmtId="0" fontId="49" fillId="2" borderId="0" xfId="0" applyFont="1" applyFill="1" applyAlignment="1">
      <alignment horizontal="center"/>
    </xf>
    <xf numFmtId="0" fontId="73" fillId="2" borderId="42" xfId="0" applyFont="1" applyFill="1" applyBorder="1" applyAlignment="1">
      <alignment horizontal="center"/>
    </xf>
    <xf numFmtId="0" fontId="47" fillId="2" borderId="10" xfId="0" applyFont="1" applyFill="1" applyBorder="1" applyAlignment="1">
      <alignment horizontal="center" vertical="center" wrapText="1"/>
    </xf>
    <xf numFmtId="0" fontId="47" fillId="2" borderId="0" xfId="0" applyFont="1" applyFill="1" applyAlignment="1">
      <alignment horizontal="center" vertical="center" wrapText="1"/>
    </xf>
    <xf numFmtId="0" fontId="73" fillId="2" borderId="0" xfId="0" applyFont="1" applyFill="1" applyAlignment="1">
      <alignment horizontal="center"/>
    </xf>
    <xf numFmtId="0" fontId="73" fillId="2" borderId="36" xfId="0" applyFont="1" applyFill="1" applyBorder="1" applyAlignment="1">
      <alignment horizontal="center" wrapText="1"/>
    </xf>
    <xf numFmtId="0" fontId="73" fillId="2" borderId="0" xfId="0" applyFont="1" applyFill="1" applyAlignment="1">
      <alignment horizontal="center" wrapText="1"/>
    </xf>
    <xf numFmtId="0" fontId="49" fillId="2" borderId="37" xfId="0" applyFont="1" applyFill="1" applyBorder="1" applyAlignment="1">
      <alignment horizontal="center"/>
    </xf>
    <xf numFmtId="0" fontId="49" fillId="2" borderId="32" xfId="0" applyFont="1" applyFill="1" applyBorder="1" applyAlignment="1">
      <alignment horizontal="center"/>
    </xf>
    <xf numFmtId="0" fontId="49" fillId="2" borderId="26" xfId="0" applyFont="1" applyFill="1" applyBorder="1" applyAlignment="1">
      <alignment horizontal="center"/>
    </xf>
    <xf numFmtId="0" fontId="69" fillId="24" borderId="51" xfId="0" applyFont="1" applyFill="1" applyBorder="1" applyAlignment="1">
      <alignment horizontal="center" wrapText="1"/>
    </xf>
    <xf numFmtId="0" fontId="70" fillId="0" borderId="0" xfId="0" applyFont="1" applyAlignment="1">
      <alignment horizontal="left" vertical="top" wrapText="1"/>
    </xf>
    <xf numFmtId="0" fontId="44" fillId="0" borderId="0" xfId="0" applyFont="1" applyAlignment="1">
      <alignment vertical="center" wrapText="1"/>
    </xf>
    <xf numFmtId="0" fontId="89" fillId="25" borderId="0" xfId="0" applyFont="1" applyFill="1" applyAlignment="1">
      <alignment horizontal="left" wrapText="1"/>
    </xf>
    <xf numFmtId="0" fontId="46" fillId="2" borderId="52" xfId="0" applyFont="1" applyFill="1" applyBorder="1" applyAlignment="1">
      <alignment horizontal="left" vertical="center" wrapText="1"/>
    </xf>
    <xf numFmtId="0" fontId="46" fillId="2" borderId="53" xfId="0" applyFont="1" applyFill="1" applyBorder="1" applyAlignment="1">
      <alignment horizontal="left" vertical="center" wrapText="1"/>
    </xf>
    <xf numFmtId="0" fontId="46" fillId="2" borderId="54" xfId="0" applyFont="1" applyFill="1" applyBorder="1" applyAlignment="1">
      <alignment horizontal="left" vertical="center" wrapText="1"/>
    </xf>
    <xf numFmtId="0" fontId="46" fillId="2" borderId="52" xfId="0" applyFont="1" applyFill="1" applyBorder="1" applyAlignment="1">
      <alignment horizontal="left" wrapText="1"/>
    </xf>
    <xf numFmtId="0" fontId="56" fillId="2" borderId="53" xfId="0" applyFont="1" applyFill="1" applyBorder="1" applyAlignment="1">
      <alignment horizontal="left" wrapText="1"/>
    </xf>
    <xf numFmtId="0" fontId="56" fillId="2" borderId="54" xfId="0" applyFont="1" applyFill="1" applyBorder="1" applyAlignment="1">
      <alignment horizontal="left" wrapText="1"/>
    </xf>
    <xf numFmtId="0" fontId="48" fillId="2" borderId="51"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0" xfId="0" applyFont="1" applyFill="1" applyAlignment="1">
      <alignment horizontal="center" wrapText="1"/>
    </xf>
  </cellXfs>
  <cellStyles count="2">
    <cellStyle name="Normal" xfId="0" builtinId="0"/>
    <cellStyle name="Porcentaje" xfId="1" builtinId="5"/>
  </cellStyles>
  <dxfs count="0"/>
  <tableStyles count="0" defaultTableStyle="TableStyleMedium2" defaultPivotStyle="PivotStyleLight16"/>
  <colors>
    <mruColors>
      <color rgb="FFAA7138"/>
      <color rgb="FFFFE07D"/>
      <color rgb="FFFF9966"/>
      <color rgb="FF9C3E47"/>
      <color rgb="FFFFA54B"/>
      <color rgb="FFFFA143"/>
      <color rgb="FFFF9933"/>
      <color rgb="FFB88800"/>
      <color rgb="FFCC9900"/>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explosion val="3"/>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2.1095356983642684E-2"/>
                  <c:y val="0.32869739096688472"/>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855812422594428"/>
                      <c:h val="0.16293289406596853"/>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1.7210944776150951E-2"/>
                  <c:y val="-0.1759231478213123"/>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434678646349864"/>
                      <c:h val="0.21393889477193392"/>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26808133842738635"/>
                  <c:y val="5.2164797165679296E-3"/>
                </c:manualLayout>
              </c:layout>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4131976962634379"/>
                      <c:h val="0.14628551071367871"/>
                    </c:manualLayout>
                  </c15:layout>
                </c:ext>
                <c:ext xmlns:c16="http://schemas.microsoft.com/office/drawing/2014/chart" uri="{C3380CC4-5D6E-409C-BE32-E72D297353CC}">
                  <c16:uniqueId val="{00000005-B226-4D17-85CC-5FB87455BD9E}"/>
                </c:ext>
              </c:extLst>
            </c:dLbl>
            <c:spPr>
              <a:noFill/>
              <a:ln>
                <a:solidFill>
                  <a:schemeClr val="bg1"/>
                </a:solid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'GESTIÓN DEL PRESUPUESTO'!$C$10:$E$10</c:f>
              <c:numCache>
                <c:formatCode>#,##0.00</c:formatCode>
                <c:ptCount val="3"/>
                <c:pt idx="0">
                  <c:v>2192102000</c:v>
                </c:pt>
                <c:pt idx="1">
                  <c:v>131002817.26000001</c:v>
                </c:pt>
                <c:pt idx="2" formatCode="0.00%">
                  <c:v>5.9799999999999999E-2</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0" i="0" baseline="0">
                <a:effectLst/>
              </a:rPr>
              <a:t>Ministerio de Agricutura, Ganadería y Alimentación</a:t>
            </a:r>
            <a:endParaRPr lang="es-GT" sz="1400">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28 de Febrero de 2026</a:t>
            </a:r>
            <a:endParaRPr lang="es-GT" sz="1400">
              <a:effectLst/>
            </a:endParaRPr>
          </a:p>
          <a:p>
            <a:pPr>
              <a:defRPr/>
            </a:pPr>
            <a:r>
              <a:rPr lang="es-GT" sz="1400" b="0" i="0" baseline="0">
                <a:effectLst/>
              </a:rPr>
              <a:t>(Millones de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'!$K$10:$K$16</c:f>
              <c:numCache>
                <c:formatCode>#,##0.0</c:formatCode>
                <c:ptCount val="7"/>
                <c:pt idx="0">
                  <c:v>288.64712900000001</c:v>
                </c:pt>
                <c:pt idx="1">
                  <c:v>813.06025099999999</c:v>
                </c:pt>
                <c:pt idx="2">
                  <c:v>123.23109700000001</c:v>
                </c:pt>
                <c:pt idx="3">
                  <c:v>680.19125299999996</c:v>
                </c:pt>
                <c:pt idx="4">
                  <c:v>14.419</c:v>
                </c:pt>
                <c:pt idx="5">
                  <c:v>272.55327</c:v>
                </c:pt>
                <c:pt idx="6">
                  <c:v>2192.1020000000003</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rgbClr val="00206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'!$L$10:$L$16</c:f>
              <c:numCache>
                <c:formatCode>#,##0.0</c:formatCode>
                <c:ptCount val="7"/>
                <c:pt idx="0">
                  <c:v>25.161735280000002</c:v>
                </c:pt>
                <c:pt idx="1">
                  <c:v>34.103673060000006</c:v>
                </c:pt>
                <c:pt idx="2">
                  <c:v>9.2949335199999989</c:v>
                </c:pt>
                <c:pt idx="3">
                  <c:v>25.0365672</c:v>
                </c:pt>
                <c:pt idx="4">
                  <c:v>1.40977731</c:v>
                </c:pt>
                <c:pt idx="5">
                  <c:v>35.996130890000003</c:v>
                </c:pt>
                <c:pt idx="6">
                  <c:v>131.00281726</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1.5284274409936767E-2"/>
                  <c:y val="0.29933654519600145"/>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3.9906211107414373E-2"/>
                  <c:y val="1.851864232379753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DA4DD64D-5424-4C36-8F51-A73A953F683D}"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6323DEB1-BFE9-4D1E-AB3E-45EC5F516493}"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0736701046172044"/>
                      <c:h val="0.25129641813641218"/>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F15E18A6-A8D5-4E40-9EB2-A7AA14B26DDF}"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AC05503C-F385-4DBE-8688-721E29C7C25C}"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PRESUPUESTO'!$C$10:$E$10</c:f>
              <c:numCache>
                <c:formatCode>#,##0.00</c:formatCode>
                <c:ptCount val="3"/>
                <c:pt idx="0">
                  <c:v>2192102000</c:v>
                </c:pt>
                <c:pt idx="1">
                  <c:v>131002817.26000001</c:v>
                </c:pt>
                <c:pt idx="2" formatCode="0.00%">
                  <c:v>5.9799999999999999E-2</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PRESUPUESTO'!$C$10</c15:f>
                <c15:dlblRangeCache>
                  <c:ptCount val="1"/>
                  <c:pt idx="0">
                    <c:v>2,192,102,000.00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Al 28 de febrero de 2026</a:t>
            </a:r>
          </a:p>
          <a:p>
            <a:pPr>
              <a:defRPr b="1"/>
            </a:pPr>
            <a:r>
              <a:rPr lang="es-GT" sz="1400" b="1" baseline="0"/>
              <a:t>(Millones de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17394018462145816"/>
          <c:y val="0.17556321497548652"/>
          <c:w val="0.82292624702758221"/>
          <c:h val="0.75308729538578667"/>
        </c:manualLayout>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PRESUPUESTO'!$Q$8:$T$8</c:f>
              <c:strCache>
                <c:ptCount val="4"/>
                <c:pt idx="0">
                  <c:v>PRESUPUESTO VIGENTE</c:v>
                </c:pt>
                <c:pt idx="1">
                  <c:v>PRESUPUESTO DEVENGADO</c:v>
                </c:pt>
                <c:pt idx="2">
                  <c:v>SALDO POR DEVENGAR </c:v>
                </c:pt>
                <c:pt idx="3">
                  <c:v>% EJEC</c:v>
                </c:pt>
              </c:strCache>
            </c:strRef>
          </c:cat>
          <c:val>
            <c:numRef>
              <c:f>'GESTIÓN DEL PRESUPUESTO'!$Q$9:$T$9</c:f>
              <c:numCache>
                <c:formatCode>#,##0.0</c:formatCode>
                <c:ptCount val="4"/>
                <c:pt idx="0">
                  <c:v>2192.1019999999999</c:v>
                </c:pt>
                <c:pt idx="1">
                  <c:v>131.00281726</c:v>
                </c:pt>
                <c:pt idx="2">
                  <c:v>2061.0991827399998</c:v>
                </c:pt>
                <c:pt idx="3" formatCode="0.0">
                  <c:v>5.98</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GT" sz="1600"/>
              <a:t>Ministerio</a:t>
            </a:r>
            <a:r>
              <a:rPr lang="es-GT" sz="1600" baseline="0"/>
              <a:t> de Agricultura, Ganadería y Alimentación</a:t>
            </a:r>
          </a:p>
          <a:p>
            <a:pPr>
              <a:defRPr sz="1600"/>
            </a:pPr>
            <a:r>
              <a:rPr lang="es-GT" sz="1600" b="1" baseline="0"/>
              <a:t>Ejecución presupuestaria por finalidad </a:t>
            </a:r>
          </a:p>
          <a:p>
            <a:pPr>
              <a:defRPr sz="1600"/>
            </a:pPr>
            <a:r>
              <a:rPr lang="es-GT" sz="1600" b="1" baseline="0"/>
              <a:t>(Devengado)</a:t>
            </a:r>
          </a:p>
          <a:p>
            <a:pPr>
              <a:defRPr sz="1600"/>
            </a:pPr>
            <a:r>
              <a:rPr lang="es-GT" sz="1600" b="1" baseline="0"/>
              <a:t>A 28 de febrero de 2026</a:t>
            </a:r>
          </a:p>
          <a:p>
            <a:pPr>
              <a:defRPr sz="1600"/>
            </a:pPr>
            <a:r>
              <a:rPr lang="es-GT" sz="1600" b="0" baseline="0"/>
              <a:t>(Millones de quetzales)</a:t>
            </a:r>
            <a:endParaRPr lang="es-GT" sz="1600" b="0"/>
          </a:p>
        </c:rich>
      </c:tx>
      <c:layout>
        <c:manualLayout>
          <c:xMode val="edge"/>
          <c:yMode val="edge"/>
          <c:x val="0.34999354144241118"/>
          <c:y val="9.7087378640776691E-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7.2351711687276971E-2"/>
          <c:y val="0.17219262033993324"/>
          <c:w val="0.925064865277201"/>
          <c:h val="0.75098437937976203"/>
        </c:manualLayout>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FINALIDAD'!$K$22:$K$27</c:f>
              <c:strCache>
                <c:ptCount val="6"/>
                <c:pt idx="0">
                  <c:v>Servicios Públicos Generales</c:v>
                </c:pt>
                <c:pt idx="1">
                  <c:v>Asuntos Económicos</c:v>
                </c:pt>
                <c:pt idx="2">
                  <c:v>Protección Ambiental</c:v>
                </c:pt>
                <c:pt idx="3">
                  <c:v>Educación</c:v>
                </c:pt>
                <c:pt idx="4">
                  <c:v>Protección Social</c:v>
                </c:pt>
                <c:pt idx="5">
                  <c:v>TOTAL</c:v>
                </c:pt>
              </c:strCache>
            </c:strRef>
          </c:cat>
          <c:val>
            <c:numRef>
              <c:f>'EJECUCIÓN GRUPO Y FINALIDAD'!$L$22:$L$27</c:f>
              <c:numCache>
                <c:formatCode>"Q"#,##0.0</c:formatCode>
                <c:ptCount val="6"/>
                <c:pt idx="0">
                  <c:v>6.1804172199999998</c:v>
                </c:pt>
                <c:pt idx="1">
                  <c:v>116.28143385</c:v>
                </c:pt>
                <c:pt idx="2">
                  <c:v>1.40977731</c:v>
                </c:pt>
                <c:pt idx="3">
                  <c:v>5.0145693399999995</c:v>
                </c:pt>
                <c:pt idx="4">
                  <c:v>2.1166195399999999</c:v>
                </c:pt>
                <c:pt idx="5">
                  <c:v>131.00281725999997</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s-GT" sz="2000"/>
                  <a:t>Millone de quetzales </a:t>
                </a:r>
              </a:p>
            </c:rich>
          </c:tx>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por grupo de gasto a 28 febrero de 2026</a:t>
            </a:r>
          </a:p>
          <a:p>
            <a:pPr>
              <a:defRPr/>
            </a:pPr>
            <a:r>
              <a:rPr lang="es-GT" baseline="0"/>
              <a:t>(Millones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spPr>
            <a:solidFill>
              <a:schemeClr val="accent3">
                <a:lumMod val="20000"/>
                <a:lumOff val="80000"/>
              </a:schemeClr>
            </a:solidFill>
            <a:ln>
              <a:solidFill>
                <a:schemeClr val="bg1">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FINALIDAD'!$C$26:$C$34</c:f>
              <c:strCache>
                <c:ptCount val="9"/>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Grupo 500: Transferencias de Capital</c:v>
                </c:pt>
                <c:pt idx="6">
                  <c:v>Grupo 600: Activos Financieros</c:v>
                </c:pt>
                <c:pt idx="7">
                  <c:v>Grupo 900: Asignaciones Globales</c:v>
                </c:pt>
                <c:pt idx="8">
                  <c:v>TOTAL</c:v>
                </c:pt>
              </c:strCache>
            </c:strRef>
          </c:cat>
          <c:val>
            <c:numRef>
              <c:f>'EJECUCIÓN GRUPO Y FINALIDAD'!$D$26:$D$34</c:f>
              <c:numCache>
                <c:formatCode>"Q"#,##0.0</c:formatCode>
                <c:ptCount val="9"/>
                <c:pt idx="0">
                  <c:v>83.14638715000001</c:v>
                </c:pt>
                <c:pt idx="1">
                  <c:v>6.0350582499999996</c:v>
                </c:pt>
                <c:pt idx="2">
                  <c:v>1.4420636899999999</c:v>
                </c:pt>
                <c:pt idx="3">
                  <c:v>0</c:v>
                </c:pt>
                <c:pt idx="4">
                  <c:v>29.814333670000003</c:v>
                </c:pt>
                <c:pt idx="5">
                  <c:v>6.2445349999999999</c:v>
                </c:pt>
                <c:pt idx="6">
                  <c:v>0</c:v>
                </c:pt>
                <c:pt idx="7">
                  <c:v>4.3204395</c:v>
                </c:pt>
                <c:pt idx="8">
                  <c:v>131.00281726000003</c:v>
                </c:pt>
              </c:numCache>
            </c:numRef>
          </c:val>
          <c:extLst>
            <c:ext xmlns:c16="http://schemas.microsoft.com/office/drawing/2014/chart" uri="{C3380CC4-5D6E-409C-BE32-E72D297353CC}">
              <c16:uniqueId val="{00000000-F1A5-486D-AEBA-0195FF81CE5C}"/>
            </c:ext>
          </c:extLst>
        </c:ser>
        <c:dLbls>
          <c:showLegendKey val="0"/>
          <c:showVal val="0"/>
          <c:showCatName val="0"/>
          <c:showSerName val="0"/>
          <c:showPercent val="0"/>
          <c:showBubbleSize val="0"/>
        </c:dLbls>
        <c:gapWidth val="80"/>
        <c:axId val="1835195551"/>
        <c:axId val="1835204671"/>
      </c:barChart>
      <c:catAx>
        <c:axId val="1835195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835204671"/>
        <c:crosses val="autoZero"/>
        <c:auto val="1"/>
        <c:lblAlgn val="ctr"/>
        <c:lblOffset val="100"/>
        <c:noMultiLvlLbl val="0"/>
      </c:catAx>
      <c:valAx>
        <c:axId val="1835204671"/>
        <c:scaling>
          <c:orientation val="minMax"/>
        </c:scaling>
        <c:delete val="1"/>
        <c:axPos val="b"/>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crossAx val="18351955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REGIÓN</a:t>
            </a:r>
          </a:p>
          <a:p>
            <a:pPr>
              <a:defRPr/>
            </a:pPr>
            <a:r>
              <a:rPr lang="en-US" b="1" baseline="0"/>
              <a:t>(Devengado)</a:t>
            </a:r>
          </a:p>
          <a:p>
            <a:pPr>
              <a:defRPr/>
            </a:pPr>
            <a:r>
              <a:rPr lang="en-US" b="1" baseline="0"/>
              <a:t>AL  28 DE FEBRERO   2026</a:t>
            </a:r>
          </a:p>
          <a:p>
            <a:pPr>
              <a:defRPr/>
            </a:pPr>
            <a:r>
              <a:rPr lang="en-US" baseline="0"/>
              <a:t>(MILLONES DE QUETZALES)</a:t>
            </a:r>
            <a:endParaRPr lang="en-US"/>
          </a:p>
        </c:rich>
      </c:tx>
      <c:layout>
        <c:manualLayout>
          <c:xMode val="edge"/>
          <c:yMode val="edge"/>
          <c:x val="0.33948842667307194"/>
          <c:y val="8.3463745435576418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0506403065945539"/>
          <c:y val="0.18437141366718832"/>
          <c:w val="0.76265168799306515"/>
          <c:h val="0.75947128674643372"/>
        </c:manualLayout>
      </c:layout>
      <c:barChart>
        <c:barDir val="bar"/>
        <c:grouping val="clustered"/>
        <c:varyColors val="0"/>
        <c:ser>
          <c:idx val="1"/>
          <c:order val="1"/>
          <c:tx>
            <c:strRef>
              <c:f>'PRESUPUESTO POR REGIÓN'!$D$54</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REGIÓN'!$B$55:$B$64</c:f>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f>'PRESUPUESTO POR REGIÓN'!$D$55:$D$64</c:f>
              <c:numCache>
                <c:formatCode>#,##0.0</c:formatCode>
                <c:ptCount val="10"/>
                <c:pt idx="0">
                  <c:v>87.472626269999992</c:v>
                </c:pt>
                <c:pt idx="1">
                  <c:v>4.1710028799999996</c:v>
                </c:pt>
                <c:pt idx="2">
                  <c:v>4.4796798400000002</c:v>
                </c:pt>
                <c:pt idx="3">
                  <c:v>4.1438401200000001</c:v>
                </c:pt>
                <c:pt idx="4">
                  <c:v>3.83571931</c:v>
                </c:pt>
                <c:pt idx="5">
                  <c:v>11.59625767</c:v>
                </c:pt>
                <c:pt idx="6">
                  <c:v>6.3274756500000002</c:v>
                </c:pt>
                <c:pt idx="7">
                  <c:v>4.5762155199999999</c:v>
                </c:pt>
                <c:pt idx="8">
                  <c:v>4.4000000000000004</c:v>
                </c:pt>
                <c:pt idx="9">
                  <c:v>131.00281726</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REGIÓN'!$C$54</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REGIÓN'!$B$55:$B$64</c15:sqref>
                        </c15:formulaRef>
                      </c:ext>
                    </c:extLst>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extLst>
                      <c:ext uri="{02D57815-91ED-43cb-92C2-25804820EDAC}">
                        <c15:formulaRef>
                          <c15:sqref>'PRESUPUESTO POR REGIÓN'!$C$55:$C$64</c15:sqref>
                        </c15:formulaRef>
                      </c:ext>
                    </c:extLst>
                    <c:numCache>
                      <c:formatCode>General</c:formatCode>
                      <c:ptCount val="10"/>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Aimentación</a:t>
            </a:r>
          </a:p>
          <a:p>
            <a:pPr>
              <a:defRPr/>
            </a:pPr>
            <a:r>
              <a:rPr lang="es-GT" b="1" baseline="0"/>
              <a:t>Personal que labora en el MAGA</a:t>
            </a:r>
          </a:p>
          <a:p>
            <a:pPr>
              <a:defRPr/>
            </a:pPr>
            <a:r>
              <a:rPr lang="es-GT" b="1" baseline="0"/>
              <a:t>Al 31 de Febrero de 2025</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7441685928626165"/>
          <c:y val="0.11192200557103064"/>
          <c:w val="0.48683264011301752"/>
          <c:h val="0.80734147785844323"/>
        </c:manualLayout>
      </c:layout>
      <c:barChart>
        <c:barDir val="bar"/>
        <c:grouping val="clustered"/>
        <c:varyColors val="0"/>
        <c:ser>
          <c:idx val="0"/>
          <c:order val="0"/>
          <c:spPr>
            <a:solidFill>
              <a:schemeClr val="tx2">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PROF'!$C$44:$C$48</c:f>
              <c:strCache>
                <c:ptCount val="5"/>
                <c:pt idx="0">
                  <c:v>011 personal permanente</c:v>
                </c:pt>
                <c:pt idx="1">
                  <c:v>022 personal por contrato</c:v>
                </c:pt>
                <c:pt idx="2">
                  <c:v>029 otras remuneraciones de personal temporal</c:v>
                </c:pt>
                <c:pt idx="3">
                  <c:v>031 Jornales</c:v>
                </c:pt>
                <c:pt idx="4">
                  <c:v>Subgrupo 18 "Servicios técnicos y profesionales" -FONAGRO-</c:v>
                </c:pt>
              </c:strCache>
            </c:strRef>
          </c:cat>
          <c:val>
            <c:numRef>
              <c:f>'SERVICIOS PERSONALES TEC Y PROF'!$D$44:$D$48</c:f>
              <c:numCache>
                <c:formatCode>#,##0</c:formatCode>
                <c:ptCount val="5"/>
                <c:pt idx="0">
                  <c:v>795</c:v>
                </c:pt>
                <c:pt idx="1">
                  <c:v>30</c:v>
                </c:pt>
                <c:pt idx="2">
                  <c:v>3019</c:v>
                </c:pt>
                <c:pt idx="3">
                  <c:v>407</c:v>
                </c:pt>
                <c:pt idx="4">
                  <c:v>51</c:v>
                </c:pt>
              </c:numCache>
            </c:numRef>
          </c:val>
          <c:extLst>
            <c:ext xmlns:c16="http://schemas.microsoft.com/office/drawing/2014/chart" uri="{C3380CC4-5D6E-409C-BE32-E72D297353CC}">
              <c16:uniqueId val="{00000000-8057-47AE-968D-D8DDB4EF594C}"/>
            </c:ext>
          </c:extLst>
        </c:ser>
        <c:dLbls>
          <c:showLegendKey val="0"/>
          <c:showVal val="0"/>
          <c:showCatName val="0"/>
          <c:showSerName val="0"/>
          <c:showPercent val="0"/>
          <c:showBubbleSize val="0"/>
        </c:dLbls>
        <c:gapWidth val="182"/>
        <c:axId val="1325961439"/>
        <c:axId val="1325961855"/>
      </c:barChart>
      <c:catAx>
        <c:axId val="13259614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25961855"/>
        <c:crosses val="autoZero"/>
        <c:auto val="1"/>
        <c:lblAlgn val="ctr"/>
        <c:lblOffset val="100"/>
        <c:noMultiLvlLbl val="0"/>
      </c:catAx>
      <c:valAx>
        <c:axId val="13259618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259614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endParaRPr lang="es-GT"/>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28 de febrero  de 2026</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chemeClr val="accent6">
                <a:lumMod val="20000"/>
                <a:lumOff val="80000"/>
              </a:schemeClr>
            </a:solidFill>
          </c:spPr>
          <c:dPt>
            <c:idx val="0"/>
            <c:bubble3D val="0"/>
            <c:spPr>
              <a:solidFill>
                <a:schemeClr val="accent6">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6357-46FD-96DA-A4D39B8CAB98}"/>
              </c:ext>
            </c:extLst>
          </c:dPt>
          <c:dPt>
            <c:idx val="1"/>
            <c:bubble3D val="0"/>
            <c:spPr>
              <a:solidFill>
                <a:schemeClr val="tx2">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6357-46FD-96DA-A4D39B8CAB98}"/>
              </c:ext>
            </c:extLst>
          </c:dPt>
          <c:dPt>
            <c:idx val="2"/>
            <c:bubble3D val="0"/>
            <c:spPr>
              <a:solidFill>
                <a:schemeClr val="accent1">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6357-46FD-96DA-A4D39B8CAB98}"/>
              </c:ext>
            </c:extLst>
          </c:dPt>
          <c:dLbls>
            <c:dLbl>
              <c:idx val="0"/>
              <c:layout>
                <c:manualLayout>
                  <c:x val="-8.3464880634940619E-2"/>
                  <c:y val="-0.294002674194027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57-46FD-96DA-A4D39B8CAB98}"/>
                </c:ext>
              </c:extLst>
            </c:dLbl>
            <c:dLbl>
              <c:idx val="1"/>
              <c:layout>
                <c:manualLayout>
                  <c:x val="0.10472946168776281"/>
                  <c:y val="5.499053369087171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57-46FD-96DA-A4D39B8CAB98}"/>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PROF'!$F$12:$F$14</c:f>
              <c:strCache>
                <c:ptCount val="3"/>
                <c:pt idx="0">
                  <c:v>Presupuesto vigente</c:v>
                </c:pt>
                <c:pt idx="1">
                  <c:v>Presupuesto devengado </c:v>
                </c:pt>
                <c:pt idx="2">
                  <c:v>Saldo por devengar </c:v>
                </c:pt>
              </c:strCache>
            </c:strRef>
          </c:cat>
          <c:val>
            <c:numRef>
              <c:f>'SERVICIOS PERSONALES TEC Y PROF'!$G$12:$G$14</c:f>
              <c:numCache>
                <c:formatCode>"Q"#,##0.0</c:formatCode>
                <c:ptCount val="3"/>
                <c:pt idx="0">
                  <c:v>544.59898499999997</c:v>
                </c:pt>
                <c:pt idx="1">
                  <c:v>83.14638715000001</c:v>
                </c:pt>
                <c:pt idx="2">
                  <c:v>461.45259784999996</c:v>
                </c:pt>
              </c:numCache>
            </c:numRef>
          </c:val>
          <c:extLst>
            <c:ext xmlns:c16="http://schemas.microsoft.com/office/drawing/2014/chart" uri="{C3380CC4-5D6E-409C-BE32-E72D297353CC}">
              <c16:uniqueId val="{00000006-6357-46FD-96DA-A4D39B8CAB98}"/>
            </c:ext>
          </c:extLst>
        </c:ser>
        <c:dLbls>
          <c:showLegendKey val="0"/>
          <c:showVal val="1"/>
          <c:showCatName val="1"/>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GT" sz="1600"/>
              <a:t>Ministerio</a:t>
            </a:r>
            <a:r>
              <a:rPr lang="es-GT" sz="1600" baseline="0"/>
              <a:t> de Agricultua, Ganadería y Alimentación</a:t>
            </a:r>
            <a:endParaRPr lang="es-GT" sz="1600"/>
          </a:p>
          <a:p>
            <a:pPr>
              <a:defRPr sz="1600"/>
            </a:pPr>
            <a:r>
              <a:rPr lang="es-GT" sz="1600" b="1"/>
              <a:t>Ejecucción presupuestaria del subgrupo 18 "Servicios técnicos y profesionales</a:t>
            </a:r>
            <a:r>
              <a:rPr lang="es-GT" sz="1600"/>
              <a:t>"</a:t>
            </a:r>
          </a:p>
          <a:p>
            <a:pPr>
              <a:defRPr sz="1600"/>
            </a:pPr>
            <a:r>
              <a:rPr lang="es-GT" sz="1600"/>
              <a:t>Al 28 de febrero </a:t>
            </a:r>
            <a:r>
              <a:rPr lang="es-GT" sz="1600" baseline="0"/>
              <a:t>de 2026</a:t>
            </a:r>
          </a:p>
          <a:p>
            <a:pPr>
              <a:defRPr sz="1600"/>
            </a:pPr>
            <a:r>
              <a:rPr lang="es-GT" sz="1600" baseline="0"/>
              <a:t>(Millones de quetzales)</a:t>
            </a:r>
            <a:endParaRPr lang="es-GT" sz="1600"/>
          </a:p>
          <a:p>
            <a:pPr>
              <a:defRPr sz="1600"/>
            </a:pPr>
            <a:endParaRPr lang="es-GT"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'SERVICIOS PERSONALES TEC Y PROF'!$L$11</c:f>
              <c:strCache>
                <c:ptCount val="1"/>
                <c:pt idx="0">
                  <c:v>MILLONES DE QUETZALES</c:v>
                </c:pt>
              </c:strCache>
            </c:strRef>
          </c:tx>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PROF'!$J$12:$J$15</c:f>
              <c:strCache>
                <c:ptCount val="4"/>
                <c:pt idx="0">
                  <c:v>Presupuesto vigente</c:v>
                </c:pt>
                <c:pt idx="1">
                  <c:v>Presupuesto devengado </c:v>
                </c:pt>
                <c:pt idx="2">
                  <c:v>Saldo por devengar </c:v>
                </c:pt>
                <c:pt idx="3">
                  <c:v>% De ejecución </c:v>
                </c:pt>
              </c:strCache>
            </c:strRef>
          </c:cat>
          <c:val>
            <c:numRef>
              <c:f>'SERVICIOS PERSONALES TEC Y PROF'!$L$12:$L$15</c:f>
              <c:numCache>
                <c:formatCode>0.0</c:formatCode>
                <c:ptCount val="4"/>
                <c:pt idx="0">
                  <c:v>10.262</c:v>
                </c:pt>
                <c:pt idx="1">
                  <c:v>3.0618024500000001</c:v>
                </c:pt>
                <c:pt idx="2">
                  <c:v>7.2001975499999995</c:v>
                </c:pt>
                <c:pt idx="3">
                  <c:v>29.8</c:v>
                </c:pt>
              </c:numCache>
            </c:numRef>
          </c:val>
          <c:extLst>
            <c:ext xmlns:c16="http://schemas.microsoft.com/office/drawing/2014/chart" uri="{C3380CC4-5D6E-409C-BE32-E72D297353CC}">
              <c16:uniqueId val="{00000000-C1A7-4930-8A51-4766F350E37D}"/>
            </c:ext>
          </c:extLst>
        </c:ser>
        <c:dLbls>
          <c:showLegendKey val="0"/>
          <c:showVal val="0"/>
          <c:showCatName val="0"/>
          <c:showSerName val="0"/>
          <c:showPercent val="0"/>
          <c:showBubbleSize val="0"/>
        </c:dLbls>
        <c:gapWidth val="150"/>
        <c:axId val="276733440"/>
        <c:axId val="276730080"/>
      </c:barChart>
      <c:catAx>
        <c:axId val="27673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276730080"/>
        <c:crosses val="autoZero"/>
        <c:auto val="1"/>
        <c:lblAlgn val="ctr"/>
        <c:lblOffset val="100"/>
        <c:noMultiLvlLbl val="0"/>
      </c:catAx>
      <c:valAx>
        <c:axId val="2767300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276733440"/>
        <c:crosses val="autoZero"/>
        <c:crossBetween val="between"/>
      </c:valAx>
      <c:spPr>
        <a:noFill/>
        <a:ln>
          <a:noFill/>
        </a:ln>
        <a:effectLst/>
      </c:spPr>
    </c:plotArea>
    <c:legend>
      <c:legendPos val="r"/>
      <c:layout>
        <c:manualLayout>
          <c:xMode val="edge"/>
          <c:yMode val="edge"/>
          <c:x val="0.76174493388188735"/>
          <c:y val="0.57888822772373139"/>
          <c:w val="0.22826339513308591"/>
          <c:h val="5.601953973679475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5FDE2B1-AA30-468A-B9C7-D23F2A8F9D1A}" type="doc">
      <dgm:prSet loTypeId="urn:microsoft.com/office/officeart/2005/8/layout/vList2" loCatId="list" qsTypeId="urn:microsoft.com/office/officeart/2005/8/quickstyle/simple1" qsCatId="simple" csTypeId="urn:microsoft.com/office/officeart/2005/8/colors/accent1_2" csCatId="accent1" phldr="1"/>
      <dgm:spPr/>
      <dgm:t>
        <a:bodyPr/>
        <a:lstStyle/>
        <a:p>
          <a:endParaRPr lang="es-GT"/>
        </a:p>
      </dgm:t>
    </dgm:pt>
    <dgm:pt modelId="{EBE18336-BE70-4DA9-8D36-145314B91D1A}">
      <dgm:prSet custT="1"/>
      <dgm:spPr/>
      <dgm:t>
        <a:bodyPr anchor="b"/>
        <a:lstStyle/>
        <a:p>
          <a:pPr algn="ctr"/>
          <a:endParaRPr lang="es-GT" sz="1300" b="0" i="0" u="none"/>
        </a:p>
        <a:p>
          <a:pPr algn="l"/>
          <a:r>
            <a:rPr lang="es-GT" sz="1400" b="1" i="0" u="none"/>
            <a:t>Breve Historia:</a:t>
          </a:r>
        </a:p>
        <a:p>
          <a:pPr algn="l"/>
          <a:r>
            <a:rPr lang="es-GT" sz="1400" b="1" i="0" u="none"/>
            <a:t>El</a:t>
          </a:r>
          <a:r>
            <a:rPr lang="es-GT" sz="1400" b="0" i="0" u="none"/>
            <a:t> </a:t>
          </a:r>
          <a:r>
            <a:rPr lang="es-GT" sz="1400" b="1" i="0" u="none"/>
            <a:t>Ministerio de Agricultura, Ganadería y Alimentación (MAGA</a:t>
          </a:r>
          <a:r>
            <a:rPr lang="es-GT" sz="1400" b="0" i="0" u="none"/>
            <a:t>) </a:t>
          </a:r>
          <a:r>
            <a:rPr lang="es-GT" sz="1400" b="1" i="0" u="none"/>
            <a:t>de Guatemala </a:t>
          </a:r>
          <a:r>
            <a:rPr lang="es-GT" sz="1400" b="0" i="0" u="none"/>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conoció como Secretaría del Despacho de Agricultura hasta 1933. </a:t>
          </a:r>
          <a:r>
            <a:rPr lang="es-GT" sz="1400"/>
            <a:t> Sus funciones sustantivas están establecidas en el Artículo 29 del Decreto  No. 114-97 "Ley del Organismo Ejecutivo", del Congreso de la República de Guatemala y sus atribuciones en Acuerdo Gubernativo 338-2010 "Reglamento Orgánico Interno del Ministerio de Agricultura, Ganadería y Alimentación".</a:t>
          </a:r>
        </a:p>
      </dgm:t>
    </dgm:pt>
    <dgm:pt modelId="{647B4693-C46A-4095-9AF3-A18F243DFF75}" type="sibTrans" cxnId="{8D132FFD-AEEF-48CC-BFE5-4FC273DA3E1D}">
      <dgm:prSet/>
      <dgm:spPr/>
      <dgm:t>
        <a:bodyPr/>
        <a:lstStyle/>
        <a:p>
          <a:endParaRPr lang="es-GT"/>
        </a:p>
      </dgm:t>
    </dgm:pt>
    <dgm:pt modelId="{85A85BEA-B9FE-46DE-B968-866E521CF9AA}" type="parTrans" cxnId="{8D132FFD-AEEF-48CC-BFE5-4FC273DA3E1D}">
      <dgm:prSet/>
      <dgm:spPr/>
      <dgm:t>
        <a:bodyPr/>
        <a:lstStyle/>
        <a:p>
          <a:endParaRPr lang="es-GT"/>
        </a:p>
      </dgm:t>
    </dgm:pt>
    <dgm:pt modelId="{18012403-BF50-4641-8F19-566598ADCB07}" type="pres">
      <dgm:prSet presAssocID="{E5FDE2B1-AA30-468A-B9C7-D23F2A8F9D1A}" presName="linear" presStyleCnt="0">
        <dgm:presLayoutVars>
          <dgm:animLvl val="lvl"/>
          <dgm:resizeHandles val="exact"/>
        </dgm:presLayoutVars>
      </dgm:prSet>
      <dgm:spPr/>
    </dgm:pt>
    <dgm:pt modelId="{7B42B3D1-8C9B-4AA8-A178-62611E7FDBBA}" type="pres">
      <dgm:prSet presAssocID="{EBE18336-BE70-4DA9-8D36-145314B91D1A}" presName="parentText" presStyleLbl="node1" presStyleIdx="0" presStyleCnt="1" custScaleY="98224" custLinFactNeighborX="318" custLinFactNeighborY="770">
        <dgm:presLayoutVars>
          <dgm:chMax val="0"/>
          <dgm:bulletEnabled val="1"/>
        </dgm:presLayoutVars>
      </dgm:prSet>
      <dgm:spPr/>
    </dgm:pt>
  </dgm:ptLst>
  <dgm:cxnLst>
    <dgm:cxn modelId="{CFEC44AA-DA9B-4A3E-8F94-8F8D6F42DAF5}" type="presOf" srcId="{E5FDE2B1-AA30-468A-B9C7-D23F2A8F9D1A}" destId="{18012403-BF50-4641-8F19-566598ADCB07}" srcOrd="0" destOrd="0" presId="urn:microsoft.com/office/officeart/2005/8/layout/vList2"/>
    <dgm:cxn modelId="{3557DDD7-2732-4CF5-AEB4-3F83CABA0963}" type="presOf" srcId="{EBE18336-BE70-4DA9-8D36-145314B91D1A}" destId="{7B42B3D1-8C9B-4AA8-A178-62611E7FDBBA}" srcOrd="0" destOrd="0" presId="urn:microsoft.com/office/officeart/2005/8/layout/vList2"/>
    <dgm:cxn modelId="{8D132FFD-AEEF-48CC-BFE5-4FC273DA3E1D}" srcId="{E5FDE2B1-AA30-468A-B9C7-D23F2A8F9D1A}" destId="{EBE18336-BE70-4DA9-8D36-145314B91D1A}" srcOrd="0" destOrd="0" parTransId="{85A85BEA-B9FE-46DE-B968-866E521CF9AA}" sibTransId="{647B4693-C46A-4095-9AF3-A18F243DFF75}"/>
    <dgm:cxn modelId="{89FD4724-106D-4B07-A2D2-96FDEC8CE49A}" type="presParOf" srcId="{18012403-BF50-4641-8F19-566598ADCB07}" destId="{7B42B3D1-8C9B-4AA8-A178-62611E7FDBBA}" srcOrd="0" destOrd="0" presId="urn:microsoft.com/office/officeart/2005/8/layout/vList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42B3D1-8C9B-4AA8-A178-62611E7FDBBA}">
      <dsp:nvSpPr>
        <dsp:cNvPr id="0" name=""/>
        <dsp:cNvSpPr/>
      </dsp:nvSpPr>
      <dsp:spPr>
        <a:xfrm>
          <a:off x="0" y="833"/>
          <a:ext cx="6030791" cy="2984887"/>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b" anchorCtr="0">
          <a:noAutofit/>
        </a:bodyPr>
        <a:lstStyle/>
        <a:p>
          <a:pPr marL="0" lvl="0" indent="0" algn="ctr" defTabSz="577850">
            <a:lnSpc>
              <a:spcPct val="90000"/>
            </a:lnSpc>
            <a:spcBef>
              <a:spcPct val="0"/>
            </a:spcBef>
            <a:spcAft>
              <a:spcPct val="35000"/>
            </a:spcAft>
            <a:buNone/>
          </a:pPr>
          <a:endParaRPr lang="es-GT" sz="1300" b="0" i="0" u="none" kern="1200"/>
        </a:p>
        <a:p>
          <a:pPr marL="0" lvl="0" indent="0" algn="l" defTabSz="577850">
            <a:lnSpc>
              <a:spcPct val="90000"/>
            </a:lnSpc>
            <a:spcBef>
              <a:spcPct val="0"/>
            </a:spcBef>
            <a:spcAft>
              <a:spcPct val="35000"/>
            </a:spcAft>
            <a:buNone/>
          </a:pPr>
          <a:r>
            <a:rPr lang="es-GT" sz="1400" b="1" i="0" u="none" kern="1200"/>
            <a:t>Breve Historia:</a:t>
          </a:r>
        </a:p>
        <a:p>
          <a:pPr marL="0" lvl="0" indent="0" algn="l" defTabSz="577850">
            <a:lnSpc>
              <a:spcPct val="90000"/>
            </a:lnSpc>
            <a:spcBef>
              <a:spcPct val="0"/>
            </a:spcBef>
            <a:spcAft>
              <a:spcPct val="35000"/>
            </a:spcAft>
            <a:buNone/>
          </a:pPr>
          <a:r>
            <a:rPr lang="es-GT" sz="1400" b="1" i="0" u="none" kern="1200"/>
            <a:t>El</a:t>
          </a:r>
          <a:r>
            <a:rPr lang="es-GT" sz="1400" b="0" i="0" u="none" kern="1200"/>
            <a:t> </a:t>
          </a:r>
          <a:r>
            <a:rPr lang="es-GT" sz="1400" b="1" i="0" u="none" kern="1200"/>
            <a:t>Ministerio de Agricultura, Ganadería y Alimentación (MAGA</a:t>
          </a:r>
          <a:r>
            <a:rPr lang="es-GT" sz="1400" b="0" i="0" u="none" kern="1200"/>
            <a:t>) </a:t>
          </a:r>
          <a:r>
            <a:rPr lang="es-GT" sz="1400" b="1" i="0" u="none" kern="1200"/>
            <a:t>de Guatemala </a:t>
          </a:r>
          <a:r>
            <a:rPr lang="es-GT" sz="1400" b="0" i="0" u="none" kern="1200"/>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conoció como Secretaría del Despacho de Agricultura hasta 1933. </a:t>
          </a:r>
          <a:r>
            <a:rPr lang="es-GT" sz="1400" kern="1200"/>
            <a:t> Sus funciones sustantivas están establecidas en el Artículo 29 del Decreto  No. 114-97 "Ley del Organismo Ejecutivo", del Congreso de la República de Guatemala y sus atribuciones en Acuerdo Gubernativo 338-2010 "Reglamento Orgánico Interno del Ministerio de Agricultura, Ganadería y Alimentación".</a:t>
          </a:r>
        </a:p>
      </dsp:txBody>
      <dsp:txXfrm>
        <a:off x="145710" y="146543"/>
        <a:ext cx="5739371" cy="2693467"/>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jp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chart" Target="../charts/chart3.xml"/><Relationship Id="rId2" Type="http://schemas.openxmlformats.org/officeDocument/2006/relationships/diagramData" Target="../diagrams/data1.xml"/><Relationship Id="rId1" Type="http://schemas.openxmlformats.org/officeDocument/2006/relationships/chart" Target="../charts/chart2.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13</xdr:col>
      <xdr:colOff>126547</xdr:colOff>
      <xdr:row>0</xdr:row>
      <xdr:rowOff>115492</xdr:rowOff>
    </xdr:from>
    <xdr:to>
      <xdr:col>13</xdr:col>
      <xdr:colOff>1215118</xdr:colOff>
      <xdr:row>3</xdr:row>
      <xdr:rowOff>276226</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20167147" y="115492"/>
          <a:ext cx="1088571" cy="91320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13</xdr:col>
      <xdr:colOff>70643</xdr:colOff>
      <xdr:row>1</xdr:row>
      <xdr:rowOff>668</xdr:rowOff>
    </xdr:from>
    <xdr:to>
      <xdr:col>13</xdr:col>
      <xdr:colOff>1277690</xdr:colOff>
      <xdr:row>4</xdr:row>
      <xdr:rowOff>21090</xdr:rowOff>
    </xdr:to>
    <xdr:pic>
      <xdr:nvPicPr>
        <xdr:cNvPr id="4" name="Imagen 3">
          <a:extLst>
            <a:ext uri="{FF2B5EF4-FFF2-40B4-BE49-F238E27FC236}">
              <a16:creationId xmlns:a16="http://schemas.microsoft.com/office/drawing/2014/main" id="{23363559-DA68-8341-495D-3F3DAAF7A19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957" t="7586" r="10195" b="7906"/>
        <a:stretch/>
      </xdr:blipFill>
      <xdr:spPr>
        <a:xfrm>
          <a:off x="20844668" y="57818"/>
          <a:ext cx="1207047" cy="1001497"/>
        </a:xfrm>
        <a:prstGeom prst="rect">
          <a:avLst/>
        </a:prstGeom>
      </xdr:spPr>
    </xdr:pic>
    <xdr:clientData/>
  </xdr:twoCellAnchor>
  <xdr:twoCellAnchor>
    <xdr:from>
      <xdr:col>3</xdr:col>
      <xdr:colOff>166687</xdr:colOff>
      <xdr:row>16</xdr:row>
      <xdr:rowOff>393172</xdr:rowOff>
    </xdr:from>
    <xdr:to>
      <xdr:col>5</xdr:col>
      <xdr:colOff>1654968</xdr:colOff>
      <xdr:row>24</xdr:row>
      <xdr:rowOff>166687</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243417</xdr:colOff>
      <xdr:row>1</xdr:row>
      <xdr:rowOff>148166</xdr:rowOff>
    </xdr:from>
    <xdr:to>
      <xdr:col>1</xdr:col>
      <xdr:colOff>2024380</xdr:colOff>
      <xdr:row>4</xdr:row>
      <xdr:rowOff>51011</xdr:rowOff>
    </xdr:to>
    <xdr:pic>
      <xdr:nvPicPr>
        <xdr:cNvPr id="11" name="Imagen 10">
          <a:extLst>
            <a:ext uri="{FF2B5EF4-FFF2-40B4-BE49-F238E27FC236}">
              <a16:creationId xmlns:a16="http://schemas.microsoft.com/office/drawing/2014/main" id="{D7F8F921-E399-42D0-8F21-3C08AE3985FF}"/>
            </a:ext>
          </a:extLst>
        </xdr:cNvPr>
        <xdr:cNvPicPr/>
      </xdr:nvPicPr>
      <xdr:blipFill>
        <a:blip xmlns:r="http://schemas.openxmlformats.org/officeDocument/2006/relationships" r:embed="rId4"/>
        <a:stretch>
          <a:fillRect/>
        </a:stretch>
      </xdr:blipFill>
      <xdr:spPr>
        <a:xfrm>
          <a:off x="243417" y="201083"/>
          <a:ext cx="2151380" cy="887095"/>
        </a:xfrm>
        <a:prstGeom prst="rect">
          <a:avLst/>
        </a:prstGeom>
      </xdr:spPr>
    </xdr:pic>
    <xdr:clientData/>
  </xdr:twoCellAnchor>
  <xdr:twoCellAnchor editAs="oneCell">
    <xdr:from>
      <xdr:col>9</xdr:col>
      <xdr:colOff>752475</xdr:colOff>
      <xdr:row>17</xdr:row>
      <xdr:rowOff>19050</xdr:rowOff>
    </xdr:from>
    <xdr:to>
      <xdr:col>10</xdr:col>
      <xdr:colOff>609601</xdr:colOff>
      <xdr:row>21</xdr:row>
      <xdr:rowOff>47626</xdr:rowOff>
    </xdr:to>
    <xdr:pic>
      <xdr:nvPicPr>
        <xdr:cNvPr id="12" name="Imagen 11">
          <a:extLst>
            <a:ext uri="{FF2B5EF4-FFF2-40B4-BE49-F238E27FC236}">
              <a16:creationId xmlns:a16="http://schemas.microsoft.com/office/drawing/2014/main" id="{0768D3CD-9EF1-4202-BB80-1D7A1F68E96B}"/>
            </a:ext>
          </a:extLst>
        </xdr:cNvPr>
        <xdr:cNvPicPr/>
      </xdr:nvPicPr>
      <xdr:blipFill rotWithShape="1">
        <a:blip xmlns:r="http://schemas.openxmlformats.org/officeDocument/2006/relationships" r:embed="rId5"/>
        <a:srcRect l="45785" t="31377" r="20163" b="9386"/>
        <a:stretch/>
      </xdr:blipFill>
      <xdr:spPr bwMode="auto">
        <a:xfrm>
          <a:off x="14468475" y="5429250"/>
          <a:ext cx="2343150" cy="221932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266700</xdr:colOff>
      <xdr:row>12</xdr:row>
      <xdr:rowOff>28574</xdr:rowOff>
    </xdr:from>
    <xdr:to>
      <xdr:col>5</xdr:col>
      <xdr:colOff>85725</xdr:colOff>
      <xdr:row>30</xdr:row>
      <xdr:rowOff>133349</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723900</xdr:colOff>
      <xdr:row>30</xdr:row>
      <xdr:rowOff>95250</xdr:rowOff>
    </xdr:from>
    <xdr:to>
      <xdr:col>15</xdr:col>
      <xdr:colOff>0</xdr:colOff>
      <xdr:row>34</xdr:row>
      <xdr:rowOff>1771649</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8601075" y="6600825"/>
          <a:ext cx="6134100" cy="2562224"/>
          <a:chOff x="-105919" y="2558768"/>
          <a:chExt cx="5419630" cy="2053350"/>
        </a:xfrm>
        <a:solidFill>
          <a:srgbClr val="002060"/>
        </a:solidFill>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grp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109808" y="2832205"/>
            <a:ext cx="5155263" cy="1555118"/>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chemeClr val="bg1"/>
                </a:solidFill>
                <a:latin typeface="Arial" panose="020B0604020202020204" pitchFamily="34" charset="0"/>
                <a:cs typeface="Arial" panose="020B0604020202020204" pitchFamily="34" charset="0"/>
              </a:rPr>
              <a:t>Visión</a:t>
            </a:r>
            <a:r>
              <a:rPr lang="es-GT" sz="1400" b="0" i="1" kern="1200">
                <a:solidFill>
                  <a:schemeClr val="bg1"/>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endParaRPr lang="es-GT" sz="1200" b="0" i="1" kern="1200">
              <a:solidFill>
                <a:sysClr val="windowText" lastClr="000000"/>
              </a:solidFill>
              <a:latin typeface="Arial" panose="020B0604020202020204" pitchFamily="34" charset="0"/>
              <a:cs typeface="Arial" panose="020B0604020202020204" pitchFamily="34" charset="0"/>
            </a:endParaRPr>
          </a:p>
          <a:p>
            <a:pPr marL="0" lvl="0" indent="0" algn="just" defTabSz="622300">
              <a:lnSpc>
                <a:spcPct val="90000"/>
              </a:lnSpc>
              <a:spcBef>
                <a:spcPct val="0"/>
              </a:spcBef>
              <a:spcAft>
                <a:spcPct val="35000"/>
              </a:spcAft>
              <a:buNone/>
            </a:pPr>
            <a:r>
              <a:rPr lang="es-GT" sz="1400" b="0" i="1">
                <a:solidFill>
                  <a:schemeClr val="bg1"/>
                </a:solidFill>
                <a:effectLst/>
                <a:latin typeface="+mn-lt"/>
                <a:ea typeface="+mn-ea"/>
                <a:cs typeface="+mn-cs"/>
              </a:rPr>
              <a:t>"Ser la institución pública eficiente, eficaz, transparente, justa y equitativa que promueve el desarrollo sustentable y sostenible del sector, para que los productores agropecuarios, forestales e hidrobiológicos se alimenten y tengan un buen vivir mediante una nueva siembra para el agro, como una oportunidad para el desarrollo rural integral a través del uso adecuado de los medios de producción y de los recursos naturales renovables, mejorando su calidad de vida, seguridad y soberanía alimentaria."</a:t>
            </a:r>
            <a:endParaRPr lang="es-GT" sz="1400" b="0" i="1" kern="1200">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6</xdr:col>
      <xdr:colOff>704849</xdr:colOff>
      <xdr:row>17</xdr:row>
      <xdr:rowOff>19050</xdr:rowOff>
    </xdr:from>
    <xdr:to>
      <xdr:col>15</xdr:col>
      <xdr:colOff>8548</xdr:colOff>
      <xdr:row>29</xdr:row>
      <xdr:rowOff>114301</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8582024" y="4048125"/>
          <a:ext cx="6161699" cy="2381251"/>
          <a:chOff x="14654" y="357786"/>
          <a:chExt cx="5438774" cy="2053350"/>
        </a:xfrm>
        <a:solidFill>
          <a:srgbClr val="002060"/>
        </a:solidFill>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14654" y="357786"/>
            <a:ext cx="5438774" cy="2053350"/>
          </a:xfrm>
          <a:prstGeom prst="roundRect">
            <a:avLst/>
          </a:prstGeom>
          <a:grp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100236" y="702749"/>
            <a:ext cx="5328832" cy="1377476"/>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a:solidFill>
                  <a:schemeClr val="bg1"/>
                </a:solidFill>
                <a:effectLst/>
                <a:latin typeface="Arial" panose="020B0604020202020204" pitchFamily="34" charset="0"/>
                <a:ea typeface="+mn-ea"/>
                <a:cs typeface="Arial" panose="020B0604020202020204" pitchFamily="34" charset="0"/>
              </a:rPr>
              <a:t>Misión: </a:t>
            </a:r>
          </a:p>
          <a:p>
            <a:pPr marL="0" lvl="0" indent="0" algn="l" defTabSz="622300">
              <a:lnSpc>
                <a:spcPct val="90000"/>
              </a:lnSpc>
              <a:spcBef>
                <a:spcPct val="0"/>
              </a:spcBef>
              <a:spcAft>
                <a:spcPct val="35000"/>
              </a:spcAft>
              <a:buNone/>
            </a:pPr>
            <a:r>
              <a:rPr lang="es-GT" sz="1400" b="0" i="1">
                <a:solidFill>
                  <a:schemeClr val="bg1"/>
                </a:solidFill>
                <a:effectLst/>
                <a:latin typeface="+mn-lt"/>
                <a:ea typeface="+mn-ea"/>
                <a:cs typeface="+mn-cs"/>
              </a:rPr>
              <a:t>"Somos la institución del Estado responsable del desarrollo rural tegra del sector agropecuario, forestal e hidrobiológico, fortaleciendo en los productores sus capacidades productivas, organizativas y comerciales para lograr la seguridad, soberanía alimentaria y competitividad, a través de normas y regulaciones adecuadas para el manejo de productos en el mercado nacional e internacional, garantizando la sostenibilidad de los recursos naturales renovables; para lo cual contamos con tecnología adecuada, procesos simplificados, principios y valores que rigen el accionar del talento humano</a:t>
            </a:r>
            <a:r>
              <a:rPr lang="es-GT" sz="1100" b="0" i="1">
                <a:solidFill>
                  <a:schemeClr val="bg1"/>
                </a:solidFill>
                <a:effectLst/>
                <a:latin typeface="+mn-lt"/>
                <a:ea typeface="+mn-ea"/>
                <a:cs typeface="+mn-cs"/>
              </a:rPr>
              <a:t>."</a:t>
            </a:r>
            <a:endParaRPr lang="es-GT" sz="1400" b="0" i="1" kern="1200">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7</xdr:col>
      <xdr:colOff>36634</xdr:colOff>
      <xdr:row>4</xdr:row>
      <xdr:rowOff>14654</xdr:rowOff>
    </xdr:from>
    <xdr:to>
      <xdr:col>14</xdr:col>
      <xdr:colOff>733425</xdr:colOff>
      <xdr:row>16</xdr:row>
      <xdr:rowOff>95250</xdr:rowOff>
    </xdr:to>
    <xdr:graphicFrame macro="">
      <xdr:nvGraphicFramePr>
        <xdr:cNvPr id="3" name="Diagrama 2">
          <a:extLst>
            <a:ext uri="{FF2B5EF4-FFF2-40B4-BE49-F238E27FC236}">
              <a16:creationId xmlns:a16="http://schemas.microsoft.com/office/drawing/2014/main" id="{7BDAD280-61FE-4B7A-90EF-73423759941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16</xdr:col>
      <xdr:colOff>76200</xdr:colOff>
      <xdr:row>11</xdr:row>
      <xdr:rowOff>0</xdr:rowOff>
    </xdr:from>
    <xdr:to>
      <xdr:col>20</xdr:col>
      <xdr:colOff>85725</xdr:colOff>
      <xdr:row>34</xdr:row>
      <xdr:rowOff>542925</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2009775</xdr:colOff>
      <xdr:row>29</xdr:row>
      <xdr:rowOff>38101</xdr:rowOff>
    </xdr:from>
    <xdr:to>
      <xdr:col>13</xdr:col>
      <xdr:colOff>209550</xdr:colOff>
      <xdr:row>62</xdr:row>
      <xdr:rowOff>1</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1063625</xdr:colOff>
      <xdr:row>74</xdr:row>
      <xdr:rowOff>146050</xdr:rowOff>
    </xdr:from>
    <xdr:to>
      <xdr:col>3</xdr:col>
      <xdr:colOff>1365250</xdr:colOff>
      <xdr:row>77</xdr:row>
      <xdr:rowOff>95250</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4651375" y="23482300"/>
          <a:ext cx="301625" cy="520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2362200</xdr:colOff>
      <xdr:row>28</xdr:row>
      <xdr:rowOff>38100</xdr:rowOff>
    </xdr:from>
    <xdr:to>
      <xdr:col>11</xdr:col>
      <xdr:colOff>171450</xdr:colOff>
      <xdr:row>28</xdr:row>
      <xdr:rowOff>590550</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126200" y="1169670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1231900</xdr:colOff>
      <xdr:row>62</xdr:row>
      <xdr:rowOff>152400</xdr:rowOff>
    </xdr:from>
    <xdr:to>
      <xdr:col>11</xdr:col>
      <xdr:colOff>1593850</xdr:colOff>
      <xdr:row>65</xdr:row>
      <xdr:rowOff>57150</xdr:rowOff>
    </xdr:to>
    <xdr:sp macro="" textlink="">
      <xdr:nvSpPr>
        <xdr:cNvPr id="13" name="Flecha: hacia abajo 12">
          <a:extLst>
            <a:ext uri="{FF2B5EF4-FFF2-40B4-BE49-F238E27FC236}">
              <a16:creationId xmlns:a16="http://schemas.microsoft.com/office/drawing/2014/main" id="{C0EB571B-1381-4639-AEFD-4EAFB725D328}"/>
            </a:ext>
          </a:extLst>
        </xdr:cNvPr>
        <xdr:cNvSpPr/>
      </xdr:nvSpPr>
      <xdr:spPr>
        <a:xfrm>
          <a:off x="20497800" y="2081530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1270000</xdr:colOff>
      <xdr:row>75</xdr:row>
      <xdr:rowOff>38100</xdr:rowOff>
    </xdr:from>
    <xdr:to>
      <xdr:col>11</xdr:col>
      <xdr:colOff>1631950</xdr:colOff>
      <xdr:row>77</xdr:row>
      <xdr:rowOff>171450</xdr:rowOff>
    </xdr:to>
    <xdr:sp macro="" textlink="">
      <xdr:nvSpPr>
        <xdr:cNvPr id="14" name="Flecha: hacia abajo 13">
          <a:extLst>
            <a:ext uri="{FF2B5EF4-FFF2-40B4-BE49-F238E27FC236}">
              <a16:creationId xmlns:a16="http://schemas.microsoft.com/office/drawing/2014/main" id="{21180431-E47F-4800-9E9E-CBFD5FE34E8D}"/>
            </a:ext>
          </a:extLst>
        </xdr:cNvPr>
        <xdr:cNvSpPr/>
      </xdr:nvSpPr>
      <xdr:spPr>
        <a:xfrm>
          <a:off x="20535900" y="24155400"/>
          <a:ext cx="361950" cy="53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2222500</xdr:colOff>
      <xdr:row>16</xdr:row>
      <xdr:rowOff>349250</xdr:rowOff>
    </xdr:from>
    <xdr:to>
      <xdr:col>11</xdr:col>
      <xdr:colOff>63500</xdr:colOff>
      <xdr:row>19</xdr:row>
      <xdr:rowOff>171450</xdr:rowOff>
    </xdr:to>
    <xdr:sp macro="" textlink="">
      <xdr:nvSpPr>
        <xdr:cNvPr id="16" name="Flecha: hacia abajo 15">
          <a:extLst>
            <a:ext uri="{FF2B5EF4-FFF2-40B4-BE49-F238E27FC236}">
              <a16:creationId xmlns:a16="http://schemas.microsoft.com/office/drawing/2014/main" id="{FC3B71DA-A260-4523-8341-9EF1F5C8B714}"/>
            </a:ext>
          </a:extLst>
        </xdr:cNvPr>
        <xdr:cNvSpPr/>
      </xdr:nvSpPr>
      <xdr:spPr>
        <a:xfrm>
          <a:off x="18954750" y="730250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698500</xdr:colOff>
      <xdr:row>19</xdr:row>
      <xdr:rowOff>127000</xdr:rowOff>
    </xdr:from>
    <xdr:to>
      <xdr:col>3</xdr:col>
      <xdr:colOff>1079500</xdr:colOff>
      <xdr:row>20</xdr:row>
      <xdr:rowOff>393700</xdr:rowOff>
    </xdr:to>
    <xdr:sp macro="" textlink="">
      <xdr:nvSpPr>
        <xdr:cNvPr id="17" name="Flecha: hacia abajo 16">
          <a:extLst>
            <a:ext uri="{FF2B5EF4-FFF2-40B4-BE49-F238E27FC236}">
              <a16:creationId xmlns:a16="http://schemas.microsoft.com/office/drawing/2014/main" id="{6395C13D-9EB2-46E9-8341-D66EC9207F4D}"/>
            </a:ext>
          </a:extLst>
        </xdr:cNvPr>
        <xdr:cNvSpPr/>
      </xdr:nvSpPr>
      <xdr:spPr>
        <a:xfrm>
          <a:off x="4286250" y="796925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730250</xdr:colOff>
      <xdr:row>35</xdr:row>
      <xdr:rowOff>0</xdr:rowOff>
    </xdr:from>
    <xdr:to>
      <xdr:col>3</xdr:col>
      <xdr:colOff>1111250</xdr:colOff>
      <xdr:row>38</xdr:row>
      <xdr:rowOff>139700</xdr:rowOff>
    </xdr:to>
    <xdr:sp macro="" textlink="">
      <xdr:nvSpPr>
        <xdr:cNvPr id="18" name="Flecha: hacia abajo 17">
          <a:extLst>
            <a:ext uri="{FF2B5EF4-FFF2-40B4-BE49-F238E27FC236}">
              <a16:creationId xmlns:a16="http://schemas.microsoft.com/office/drawing/2014/main" id="{CBEE7D7E-5E24-4257-91BE-AAB2CA8D6390}"/>
            </a:ext>
          </a:extLst>
        </xdr:cNvPr>
        <xdr:cNvSpPr/>
      </xdr:nvSpPr>
      <xdr:spPr>
        <a:xfrm>
          <a:off x="4318000" y="1501775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889000</xdr:colOff>
      <xdr:row>65</xdr:row>
      <xdr:rowOff>95250</xdr:rowOff>
    </xdr:from>
    <xdr:to>
      <xdr:col>3</xdr:col>
      <xdr:colOff>1250950</xdr:colOff>
      <xdr:row>68</xdr:row>
      <xdr:rowOff>63500</xdr:rowOff>
    </xdr:to>
    <xdr:sp macro="" textlink="">
      <xdr:nvSpPr>
        <xdr:cNvPr id="19" name="Flecha: hacia abajo 18">
          <a:extLst>
            <a:ext uri="{FF2B5EF4-FFF2-40B4-BE49-F238E27FC236}">
              <a16:creationId xmlns:a16="http://schemas.microsoft.com/office/drawing/2014/main" id="{4DCB6EAD-0554-460E-8EDD-3A437871761D}"/>
            </a:ext>
          </a:extLst>
        </xdr:cNvPr>
        <xdr:cNvSpPr/>
      </xdr:nvSpPr>
      <xdr:spPr>
        <a:xfrm>
          <a:off x="4476750" y="20891500"/>
          <a:ext cx="361950" cy="53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2</xdr:col>
      <xdr:colOff>0</xdr:colOff>
      <xdr:row>39</xdr:row>
      <xdr:rowOff>26831</xdr:rowOff>
    </xdr:from>
    <xdr:to>
      <xdr:col>7</xdr:col>
      <xdr:colOff>295141</xdr:colOff>
      <xdr:row>63</xdr:row>
      <xdr:rowOff>134155</xdr:rowOff>
    </xdr:to>
    <xdr:graphicFrame macro="">
      <xdr:nvGraphicFramePr>
        <xdr:cNvPr id="2" name="Gráfico 1">
          <a:extLst>
            <a:ext uri="{FF2B5EF4-FFF2-40B4-BE49-F238E27FC236}">
              <a16:creationId xmlns:a16="http://schemas.microsoft.com/office/drawing/2014/main" id="{85060EA3-624F-E315-2F5B-D7C927E2D6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66676</xdr:colOff>
      <xdr:row>8</xdr:row>
      <xdr:rowOff>0</xdr:rowOff>
    </xdr:from>
    <xdr:to>
      <xdr:col>8</xdr:col>
      <xdr:colOff>752475</xdr:colOff>
      <xdr:row>22</xdr:row>
      <xdr:rowOff>142873</xdr:rowOff>
    </xdr:to>
    <xdr:pic>
      <xdr:nvPicPr>
        <xdr:cNvPr id="2" name="Imagen 1">
          <a:extLst>
            <a:ext uri="{FF2B5EF4-FFF2-40B4-BE49-F238E27FC236}">
              <a16:creationId xmlns:a16="http://schemas.microsoft.com/office/drawing/2014/main" id="{1439867C-ADDD-4100-A365-78D14D0A665A}"/>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7791451" y="1400175"/>
          <a:ext cx="2971799" cy="334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685800</xdr:colOff>
      <xdr:row>16</xdr:row>
      <xdr:rowOff>114300</xdr:rowOff>
    </xdr:from>
    <xdr:to>
      <xdr:col>14</xdr:col>
      <xdr:colOff>247650</xdr:colOff>
      <xdr:row>17</xdr:row>
      <xdr:rowOff>104775</xdr:rowOff>
    </xdr:to>
    <xdr:sp macro="" textlink="">
      <xdr:nvSpPr>
        <xdr:cNvPr id="5" name="CuadroTexto 4">
          <a:extLst>
            <a:ext uri="{FF2B5EF4-FFF2-40B4-BE49-F238E27FC236}">
              <a16:creationId xmlns:a16="http://schemas.microsoft.com/office/drawing/2014/main" id="{4462D1A7-4307-40B0-828C-3F8064B1005A}"/>
            </a:ext>
          </a:extLst>
        </xdr:cNvPr>
        <xdr:cNvSpPr txBox="1"/>
      </xdr:nvSpPr>
      <xdr:spPr>
        <a:xfrm>
          <a:off x="13439775" y="3781425"/>
          <a:ext cx="3238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GT" sz="1100"/>
        </a:p>
      </xdr:txBody>
    </xdr:sp>
    <xdr:clientData/>
  </xdr:twoCellAnchor>
  <xdr:twoCellAnchor editAs="oneCell">
    <xdr:from>
      <xdr:col>17</xdr:col>
      <xdr:colOff>9525</xdr:colOff>
      <xdr:row>5</xdr:row>
      <xdr:rowOff>238123</xdr:rowOff>
    </xdr:from>
    <xdr:to>
      <xdr:col>28</xdr:col>
      <xdr:colOff>76200</xdr:colOff>
      <xdr:row>33</xdr:row>
      <xdr:rowOff>257175</xdr:rowOff>
    </xdr:to>
    <xdr:pic>
      <xdr:nvPicPr>
        <xdr:cNvPr id="6" name="Imagen 5" descr="undefined">
          <a:extLst>
            <a:ext uri="{FF2B5EF4-FFF2-40B4-BE49-F238E27FC236}">
              <a16:creationId xmlns:a16="http://schemas.microsoft.com/office/drawing/2014/main" id="{B73629F4-A2E9-44A6-9CBD-66543514E97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287875" y="1343023"/>
          <a:ext cx="8448675" cy="9705977"/>
        </a:xfrm>
        <a:prstGeom prst="rect">
          <a:avLst/>
        </a:prstGeom>
        <a:noFill/>
        <a:ln>
          <a:noFill/>
        </a:ln>
      </xdr:spPr>
    </xdr:pic>
    <xdr:clientData/>
  </xdr:twoCellAnchor>
  <xdr:twoCellAnchor>
    <xdr:from>
      <xdr:col>3</xdr:col>
      <xdr:colOff>714375</xdr:colOff>
      <xdr:row>26</xdr:row>
      <xdr:rowOff>9525</xdr:rowOff>
    </xdr:from>
    <xdr:to>
      <xdr:col>3</xdr:col>
      <xdr:colOff>914400</xdr:colOff>
      <xdr:row>27</xdr:row>
      <xdr:rowOff>171450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4514850" y="576262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36</xdr:row>
      <xdr:rowOff>19050</xdr:rowOff>
    </xdr:from>
    <xdr:to>
      <xdr:col>3</xdr:col>
      <xdr:colOff>400050</xdr:colOff>
      <xdr:row>38</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14</xdr:col>
      <xdr:colOff>419100</xdr:colOff>
      <xdr:row>13</xdr:row>
      <xdr:rowOff>238124</xdr:rowOff>
    </xdr:from>
    <xdr:to>
      <xdr:col>15</xdr:col>
      <xdr:colOff>123828</xdr:colOff>
      <xdr:row>15</xdr:row>
      <xdr:rowOff>19050</xdr:rowOff>
    </xdr:to>
    <xdr:sp macro="" textlink="">
      <xdr:nvSpPr>
        <xdr:cNvPr id="10" name="Flecha: hacia abajo 9">
          <a:extLst>
            <a:ext uri="{FF2B5EF4-FFF2-40B4-BE49-F238E27FC236}">
              <a16:creationId xmlns:a16="http://schemas.microsoft.com/office/drawing/2014/main" id="{27018657-A66C-4C55-83C8-0A6120324F15}"/>
            </a:ext>
          </a:extLst>
        </xdr:cNvPr>
        <xdr:cNvSpPr/>
      </xdr:nvSpPr>
      <xdr:spPr>
        <a:xfrm rot="16200000">
          <a:off x="15516226" y="3019423"/>
          <a:ext cx="257176" cy="4667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6</xdr:col>
      <xdr:colOff>0</xdr:colOff>
      <xdr:row>52</xdr:row>
      <xdr:rowOff>104774</xdr:rowOff>
    </xdr:from>
    <xdr:to>
      <xdr:col>18</xdr:col>
      <xdr:colOff>485775</xdr:colOff>
      <xdr:row>76</xdr:row>
      <xdr:rowOff>19049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628655</xdr:colOff>
      <xdr:row>59</xdr:row>
      <xdr:rowOff>152399</xdr:rowOff>
    </xdr:from>
    <xdr:to>
      <xdr:col>4</xdr:col>
      <xdr:colOff>1485900</xdr:colOff>
      <xdr:row>61</xdr:row>
      <xdr:rowOff>85724</xdr:rowOff>
    </xdr:to>
    <xdr:sp macro="" textlink="">
      <xdr:nvSpPr>
        <xdr:cNvPr id="12" name="Flecha: hacia abajo 11">
          <a:extLst>
            <a:ext uri="{FF2B5EF4-FFF2-40B4-BE49-F238E27FC236}">
              <a16:creationId xmlns:a16="http://schemas.microsoft.com/office/drawing/2014/main" id="{04D65571-E080-4BB9-835A-ECD62871F2F4}"/>
            </a:ext>
          </a:extLst>
        </xdr:cNvPr>
        <xdr:cNvSpPr/>
      </xdr:nvSpPr>
      <xdr:spPr>
        <a:xfrm rot="16200000">
          <a:off x="6738940" y="21445539"/>
          <a:ext cx="409575" cy="85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66675</xdr:colOff>
      <xdr:row>50</xdr:row>
      <xdr:rowOff>57150</xdr:rowOff>
    </xdr:from>
    <xdr:to>
      <xdr:col>3</xdr:col>
      <xdr:colOff>304799</xdr:colOff>
      <xdr:row>52</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273050</xdr:colOff>
      <xdr:row>14</xdr:row>
      <xdr:rowOff>193675</xdr:rowOff>
    </xdr:from>
    <xdr:to>
      <xdr:col>6</xdr:col>
      <xdr:colOff>660400</xdr:colOff>
      <xdr:row>15</xdr:row>
      <xdr:rowOff>292100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6973550" y="17948275"/>
          <a:ext cx="387350" cy="682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333375</xdr:colOff>
      <xdr:row>50</xdr:row>
      <xdr:rowOff>85725</xdr:rowOff>
    </xdr:from>
    <xdr:to>
      <xdr:col>3</xdr:col>
      <xdr:colOff>619125</xdr:colOff>
      <xdr:row>52</xdr:row>
      <xdr:rowOff>180975</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91025" y="2444115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1076325</xdr:colOff>
      <xdr:row>15</xdr:row>
      <xdr:rowOff>31750</xdr:rowOff>
    </xdr:from>
    <xdr:to>
      <xdr:col>10</xdr:col>
      <xdr:colOff>1447800</xdr:colOff>
      <xdr:row>15</xdr:row>
      <xdr:rowOff>482600</xdr:rowOff>
    </xdr:to>
    <xdr:sp macro="" textlink="">
      <xdr:nvSpPr>
        <xdr:cNvPr id="11" name="Flecha: hacia abajo 10">
          <a:extLst>
            <a:ext uri="{FF2B5EF4-FFF2-40B4-BE49-F238E27FC236}">
              <a16:creationId xmlns:a16="http://schemas.microsoft.com/office/drawing/2014/main" id="{FDA342AB-9B1B-455F-AF0B-BEF5A5547683}"/>
            </a:ext>
          </a:extLst>
        </xdr:cNvPr>
        <xdr:cNvSpPr/>
      </xdr:nvSpPr>
      <xdr:spPr>
        <a:xfrm>
          <a:off x="26222325" y="19119850"/>
          <a:ext cx="371475" cy="450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142875</xdr:colOff>
      <xdr:row>54</xdr:row>
      <xdr:rowOff>19050</xdr:rowOff>
    </xdr:from>
    <xdr:to>
      <xdr:col>4</xdr:col>
      <xdr:colOff>0</xdr:colOff>
      <xdr:row>90</xdr:row>
      <xdr:rowOff>0</xdr:rowOff>
    </xdr:to>
    <xdr:graphicFrame macro="">
      <xdr:nvGraphicFramePr>
        <xdr:cNvPr id="15" name="Gráfico 14">
          <a:extLst>
            <a:ext uri="{FF2B5EF4-FFF2-40B4-BE49-F238E27FC236}">
              <a16:creationId xmlns:a16="http://schemas.microsoft.com/office/drawing/2014/main" id="{A69CFC87-935E-4BA1-9C18-C6D709032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1244600</xdr:colOff>
      <xdr:row>22</xdr:row>
      <xdr:rowOff>254000</xdr:rowOff>
    </xdr:from>
    <xdr:to>
      <xdr:col>3</xdr:col>
      <xdr:colOff>1749426</xdr:colOff>
      <xdr:row>22</xdr:row>
      <xdr:rowOff>1063625</xdr:rowOff>
    </xdr:to>
    <xdr:sp macro="" textlink="">
      <xdr:nvSpPr>
        <xdr:cNvPr id="12" name="Flecha: hacia abajo 11">
          <a:extLst>
            <a:ext uri="{FF2B5EF4-FFF2-40B4-BE49-F238E27FC236}">
              <a16:creationId xmlns:a16="http://schemas.microsoft.com/office/drawing/2014/main" id="{B866A388-AA3D-43A6-AA55-6D8BA243A0D3}"/>
            </a:ext>
          </a:extLst>
        </xdr:cNvPr>
        <xdr:cNvSpPr/>
      </xdr:nvSpPr>
      <xdr:spPr>
        <a:xfrm>
          <a:off x="5308600" y="10668000"/>
          <a:ext cx="504826" cy="809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5</xdr:col>
      <xdr:colOff>0</xdr:colOff>
      <xdr:row>16</xdr:row>
      <xdr:rowOff>0</xdr:rowOff>
    </xdr:from>
    <xdr:to>
      <xdr:col>7</xdr:col>
      <xdr:colOff>1524000</xdr:colOff>
      <xdr:row>26</xdr:row>
      <xdr:rowOff>406400</xdr:rowOff>
    </xdr:to>
    <xdr:graphicFrame macro="">
      <xdr:nvGraphicFramePr>
        <xdr:cNvPr id="5" name="Gráfico 4">
          <a:extLst>
            <a:ext uri="{FF2B5EF4-FFF2-40B4-BE49-F238E27FC236}">
              <a16:creationId xmlns:a16="http://schemas.microsoft.com/office/drawing/2014/main" id="{1A42D15C-DDC1-4CB9-AEA8-39BD29EDF0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2006600</xdr:colOff>
      <xdr:row>16</xdr:row>
      <xdr:rowOff>0</xdr:rowOff>
    </xdr:from>
    <xdr:to>
      <xdr:col>12</xdr:col>
      <xdr:colOff>25400</xdr:colOff>
      <xdr:row>26</xdr:row>
      <xdr:rowOff>444500</xdr:rowOff>
    </xdr:to>
    <xdr:graphicFrame macro="">
      <xdr:nvGraphicFramePr>
        <xdr:cNvPr id="6" name="Gráfico 5">
          <a:extLst>
            <a:ext uri="{FF2B5EF4-FFF2-40B4-BE49-F238E27FC236}">
              <a16:creationId xmlns:a16="http://schemas.microsoft.com/office/drawing/2014/main" id="{9F07188C-1A5A-4913-BCA5-9EBE888AC9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1285875</xdr:colOff>
      <xdr:row>16</xdr:row>
      <xdr:rowOff>171449</xdr:rowOff>
    </xdr:from>
    <xdr:to>
      <xdr:col>11</xdr:col>
      <xdr:colOff>152400</xdr:colOff>
      <xdr:row>19</xdr:row>
      <xdr:rowOff>66675</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725775" y="6419849"/>
          <a:ext cx="314325" cy="4667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9</xdr:col>
      <xdr:colOff>0</xdr:colOff>
      <xdr:row>19</xdr:row>
      <xdr:rowOff>466724</xdr:rowOff>
    </xdr:from>
    <xdr:to>
      <xdr:col>14</xdr:col>
      <xdr:colOff>0</xdr:colOff>
      <xdr:row>28</xdr:row>
      <xdr:rowOff>-1</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7"/>
  <sheetViews>
    <sheetView tabSelected="1" topLeftCell="F13" zoomScaleNormal="100" zoomScaleSheetLayoutView="100" workbookViewId="0">
      <selection activeCell="P23" sqref="P23"/>
    </sheetView>
  </sheetViews>
  <sheetFormatPr baseColWidth="10" defaultRowHeight="15" x14ac:dyDescent="0.2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5.28515625" style="1" customWidth="1"/>
    <col min="15" max="17" width="11.42578125" style="1"/>
    <col min="18" max="18" width="13.140625" style="1" bestFit="1" customWidth="1"/>
    <col min="19" max="16384" width="11.42578125" style="1"/>
  </cols>
  <sheetData>
    <row r="1" spans="2:18" ht="4.5" customHeight="1" x14ac:dyDescent="0.25"/>
    <row r="2" spans="2:18" ht="26.25" x14ac:dyDescent="0.4">
      <c r="B2" s="303" t="s">
        <v>13</v>
      </c>
      <c r="C2" s="303"/>
      <c r="D2" s="303"/>
      <c r="E2" s="303"/>
      <c r="F2" s="303"/>
      <c r="G2" s="303"/>
      <c r="H2" s="303"/>
      <c r="I2" s="303"/>
      <c r="J2" s="303"/>
      <c r="K2" s="303"/>
      <c r="L2" s="303"/>
      <c r="M2" s="303"/>
      <c r="N2" s="303"/>
    </row>
    <row r="3" spans="2:18" ht="24" customHeight="1" x14ac:dyDescent="0.35">
      <c r="B3" s="304" t="s">
        <v>188</v>
      </c>
      <c r="C3" s="305"/>
      <c r="D3" s="305"/>
      <c r="E3" s="305"/>
      <c r="F3" s="305"/>
      <c r="G3" s="305"/>
      <c r="H3" s="305"/>
      <c r="I3" s="305"/>
      <c r="J3" s="305"/>
      <c r="K3" s="305"/>
      <c r="L3" s="305"/>
      <c r="M3" s="305"/>
      <c r="N3" s="305"/>
    </row>
    <row r="4" spans="2:18" ht="27" customHeight="1" x14ac:dyDescent="0.35">
      <c r="B4" s="305" t="s">
        <v>55</v>
      </c>
      <c r="C4" s="305"/>
      <c r="D4" s="305"/>
      <c r="E4" s="305"/>
      <c r="F4" s="305"/>
      <c r="G4" s="305"/>
      <c r="H4" s="305"/>
      <c r="I4" s="305"/>
      <c r="J4" s="305"/>
      <c r="K4" s="305"/>
      <c r="L4" s="305"/>
      <c r="M4" s="305"/>
      <c r="N4" s="305"/>
    </row>
    <row r="5" spans="2:18" ht="17.25" customHeight="1" x14ac:dyDescent="0.25">
      <c r="B5" s="5"/>
      <c r="C5" s="2"/>
      <c r="D5" s="2"/>
      <c r="E5" s="2"/>
      <c r="F5" s="2"/>
      <c r="G5" s="2"/>
      <c r="H5" s="2"/>
      <c r="I5" s="4"/>
      <c r="J5" s="4"/>
      <c r="K5" s="4"/>
      <c r="L5" s="4"/>
      <c r="M5" s="4"/>
      <c r="N5" s="6" t="s">
        <v>6</v>
      </c>
    </row>
    <row r="6" spans="2:18" ht="4.5" customHeight="1" thickBot="1" x14ac:dyDescent="0.3">
      <c r="B6" s="2"/>
      <c r="C6" s="2"/>
      <c r="D6" s="2"/>
      <c r="E6" s="2"/>
      <c r="F6" s="2"/>
      <c r="G6" s="2"/>
      <c r="H6" s="2"/>
      <c r="I6" s="4"/>
      <c r="J6" s="4"/>
      <c r="K6" s="4"/>
      <c r="L6" s="4"/>
      <c r="M6" s="4"/>
      <c r="N6" s="4"/>
    </row>
    <row r="7" spans="2:18" ht="33.75" customHeight="1" thickBot="1" x14ac:dyDescent="0.3">
      <c r="B7" s="308" t="s">
        <v>0</v>
      </c>
      <c r="C7" s="309"/>
      <c r="D7" s="23"/>
      <c r="E7" s="308" t="s">
        <v>97</v>
      </c>
      <c r="F7" s="309"/>
      <c r="G7" s="310" t="s">
        <v>11</v>
      </c>
      <c r="H7" s="309"/>
      <c r="I7" s="24"/>
      <c r="J7" s="306" t="s">
        <v>12</v>
      </c>
      <c r="K7" s="307"/>
      <c r="L7" s="24"/>
      <c r="M7" s="306" t="s">
        <v>1</v>
      </c>
      <c r="N7" s="307"/>
    </row>
    <row r="8" spans="2:18" ht="29.25" customHeight="1" x14ac:dyDescent="0.25">
      <c r="B8" s="297" t="s">
        <v>63</v>
      </c>
      <c r="C8" s="295" t="s">
        <v>138</v>
      </c>
      <c r="D8" s="23"/>
      <c r="E8" s="294" t="s">
        <v>135</v>
      </c>
      <c r="F8" s="292">
        <f>'GESTIÓN DEL PRESUPUESTO'!C10</f>
        <v>2192102000</v>
      </c>
      <c r="G8" s="126" t="s">
        <v>46</v>
      </c>
      <c r="H8" s="186">
        <f>'EJECUCIÓN GRUPO Y FINALIDAD'!D10</f>
        <v>83146387.150000006</v>
      </c>
      <c r="I8" s="82"/>
      <c r="J8" s="113" t="s">
        <v>32</v>
      </c>
      <c r="K8" s="177">
        <f>+'PRESUPUESTO POR REGIÓN'!D12</f>
        <v>87472626.269999996</v>
      </c>
      <c r="L8" s="24"/>
      <c r="M8" s="285" t="s">
        <v>54</v>
      </c>
      <c r="N8" s="311">
        <f>+'SERVICIOS PERSONALES TEC Y PROF'!D9</f>
        <v>544598985</v>
      </c>
      <c r="P8" s="3"/>
      <c r="Q8" s="7"/>
    </row>
    <row r="9" spans="2:18" ht="29.25" customHeight="1" x14ac:dyDescent="0.25">
      <c r="B9" s="278"/>
      <c r="C9" s="296"/>
      <c r="D9" s="23"/>
      <c r="E9" s="294"/>
      <c r="F9" s="292"/>
      <c r="G9" s="81" t="s">
        <v>57</v>
      </c>
      <c r="H9" s="186">
        <f>'EJECUCIÓN GRUPO Y FINALIDAD'!D11</f>
        <v>6035058.25</v>
      </c>
      <c r="I9" s="82"/>
      <c r="J9" s="114" t="s">
        <v>35</v>
      </c>
      <c r="K9" s="178">
        <f>+'PRESUPUESTO POR REGIÓN'!D13</f>
        <v>4171002.88</v>
      </c>
      <c r="L9" s="24"/>
      <c r="M9" s="285"/>
      <c r="N9" s="311"/>
      <c r="P9" s="3"/>
      <c r="Q9" s="7"/>
    </row>
    <row r="10" spans="2:18" ht="29.25" customHeight="1" x14ac:dyDescent="0.25">
      <c r="B10" s="278"/>
      <c r="C10" s="296"/>
      <c r="D10" s="23"/>
      <c r="E10" s="294"/>
      <c r="F10" s="292"/>
      <c r="G10" s="81" t="s">
        <v>47</v>
      </c>
      <c r="H10" s="186">
        <f>'EJECUCIÓN GRUPO Y FINALIDAD'!D12</f>
        <v>1442063.69</v>
      </c>
      <c r="I10" s="82"/>
      <c r="J10" s="115" t="s">
        <v>34</v>
      </c>
      <c r="K10" s="179">
        <f>+'PRESUPUESTO POR REGIÓN'!D14</f>
        <v>4479679.84</v>
      </c>
      <c r="L10" s="24"/>
      <c r="M10" s="285"/>
      <c r="N10" s="311"/>
      <c r="P10" s="3"/>
      <c r="Q10" s="7"/>
    </row>
    <row r="11" spans="2:18" ht="29.25" customHeight="1" x14ac:dyDescent="0.25">
      <c r="B11" s="278"/>
      <c r="C11" s="296"/>
      <c r="D11" s="23"/>
      <c r="E11" s="277"/>
      <c r="F11" s="293"/>
      <c r="G11" s="81" t="s">
        <v>48</v>
      </c>
      <c r="H11" s="186">
        <f>'EJECUCIÓN GRUPO Y FINALIDAD'!D13</f>
        <v>0</v>
      </c>
      <c r="I11" s="82"/>
      <c r="J11" s="116" t="s">
        <v>33</v>
      </c>
      <c r="K11" s="180">
        <f>+'PRESUPUESTO POR REGIÓN'!D15</f>
        <v>4143840.12</v>
      </c>
      <c r="L11" s="24"/>
      <c r="M11" s="285"/>
      <c r="N11" s="311"/>
    </row>
    <row r="12" spans="2:18" ht="29.25" customHeight="1" x14ac:dyDescent="0.25">
      <c r="B12" s="278" t="s">
        <v>21</v>
      </c>
      <c r="C12" s="280" t="s">
        <v>139</v>
      </c>
      <c r="D12" s="23"/>
      <c r="E12" s="276" t="s">
        <v>4</v>
      </c>
      <c r="F12" s="298">
        <f>'GESTIÓN DEL PRESUPUESTO'!D10</f>
        <v>131002817.26000001</v>
      </c>
      <c r="G12" s="30" t="s">
        <v>49</v>
      </c>
      <c r="H12" s="186">
        <f>'EJECUCIÓN GRUPO Y FINALIDAD'!D14</f>
        <v>29814333.670000002</v>
      </c>
      <c r="I12" s="82"/>
      <c r="J12" s="117" t="s">
        <v>36</v>
      </c>
      <c r="K12" s="181">
        <f>+'PRESUPUESTO POR REGIÓN'!D16</f>
        <v>3835719.31</v>
      </c>
      <c r="L12" s="24"/>
      <c r="M12" s="285" t="s">
        <v>9</v>
      </c>
      <c r="N12" s="311">
        <f>+'SERVICIOS PERSONALES TEC Y PROF'!D10</f>
        <v>83146387.150000006</v>
      </c>
      <c r="Q12" s="313"/>
      <c r="R12" s="314"/>
    </row>
    <row r="13" spans="2:18" ht="29.25" customHeight="1" x14ac:dyDescent="0.25">
      <c r="B13" s="278"/>
      <c r="C13" s="280"/>
      <c r="D13" s="23"/>
      <c r="E13" s="294"/>
      <c r="F13" s="292"/>
      <c r="G13" s="30" t="s">
        <v>50</v>
      </c>
      <c r="H13" s="186">
        <f>'EJECUCIÓN GRUPO Y FINALIDAD'!D15</f>
        <v>6244535</v>
      </c>
      <c r="I13" s="82"/>
      <c r="J13" s="118" t="s">
        <v>37</v>
      </c>
      <c r="K13" s="182">
        <f>+'PRESUPUESTO POR REGIÓN'!D17</f>
        <v>11596257.67</v>
      </c>
      <c r="L13" s="24"/>
      <c r="M13" s="285"/>
      <c r="N13" s="311"/>
      <c r="Q13" s="313"/>
      <c r="R13" s="314"/>
    </row>
    <row r="14" spans="2:18" ht="29.25" customHeight="1" x14ac:dyDescent="0.25">
      <c r="B14" s="278"/>
      <c r="C14" s="280"/>
      <c r="D14" s="23"/>
      <c r="E14" s="294"/>
      <c r="F14" s="292"/>
      <c r="G14" s="81" t="s">
        <v>51</v>
      </c>
      <c r="H14" s="186">
        <f>'EJECUCIÓN GRUPO Y FINALIDAD'!D16</f>
        <v>0</v>
      </c>
      <c r="I14" s="82"/>
      <c r="J14" s="119" t="s">
        <v>38</v>
      </c>
      <c r="K14" s="183">
        <f>+'PRESUPUESTO POR REGIÓN'!D18</f>
        <v>6327475.6500000004</v>
      </c>
      <c r="L14" s="24"/>
      <c r="M14" s="285"/>
      <c r="N14" s="311"/>
      <c r="Q14" s="313"/>
      <c r="R14" s="314"/>
    </row>
    <row r="15" spans="2:18" ht="29.25" thickBot="1" x14ac:dyDescent="0.3">
      <c r="B15" s="278"/>
      <c r="C15" s="280"/>
      <c r="D15" s="23"/>
      <c r="E15" s="277"/>
      <c r="F15" s="293"/>
      <c r="G15" s="31" t="s">
        <v>52</v>
      </c>
      <c r="H15" s="186">
        <f>'EJECUCIÓN GRUPO Y FINALIDAD'!D17</f>
        <v>4320439.5</v>
      </c>
      <c r="I15" s="82"/>
      <c r="J15" s="120" t="s">
        <v>39</v>
      </c>
      <c r="K15" s="184">
        <f>+'PRESUPUESTO POR REGIÓN'!D19</f>
        <v>4576215.5199999996</v>
      </c>
      <c r="L15" s="24"/>
      <c r="M15" s="285"/>
      <c r="N15" s="311"/>
      <c r="Q15" s="313"/>
      <c r="R15" s="315"/>
    </row>
    <row r="16" spans="2:18" ht="23.25" customHeight="1" thickBot="1" x14ac:dyDescent="0.3">
      <c r="B16" s="278" t="s">
        <v>20</v>
      </c>
      <c r="C16" s="279" t="s">
        <v>224</v>
      </c>
      <c r="D16" s="23"/>
      <c r="E16" s="276" t="s">
        <v>7</v>
      </c>
      <c r="F16" s="274">
        <f>'GESTIÓN DEL PRESUPUESTO'!E10</f>
        <v>5.9799999999999999E-2</v>
      </c>
      <c r="G16" s="45" t="s">
        <v>62</v>
      </c>
      <c r="H16" s="127">
        <f>'EJECUCIÓN GRUPO Y FINALIDAD'!D18</f>
        <v>131002817.26000001</v>
      </c>
      <c r="I16" s="82"/>
      <c r="J16" s="121" t="s">
        <v>53</v>
      </c>
      <c r="K16" s="185">
        <f>+'PRESUPUESTO POR REGIÓN'!D20</f>
        <v>4400000</v>
      </c>
      <c r="L16" s="24"/>
      <c r="M16" s="285" t="s">
        <v>10</v>
      </c>
      <c r="N16" s="312">
        <f>+N12/N8</f>
        <v>0.15267451728724762</v>
      </c>
    </row>
    <row r="17" spans="2:17" ht="31.5" customHeight="1" thickBot="1" x14ac:dyDescent="0.3">
      <c r="B17" s="278"/>
      <c r="C17" s="279"/>
      <c r="D17" s="23"/>
      <c r="E17" s="277"/>
      <c r="F17" s="275"/>
      <c r="G17" s="264" t="s">
        <v>14</v>
      </c>
      <c r="H17" s="265"/>
      <c r="I17" s="82"/>
      <c r="J17" s="122" t="s">
        <v>65</v>
      </c>
      <c r="K17" s="123">
        <f>SUM(K8:K16)</f>
        <v>131002817.26000001</v>
      </c>
      <c r="L17" s="24"/>
      <c r="M17" s="285"/>
      <c r="N17" s="312"/>
    </row>
    <row r="18" spans="2:17" ht="33" customHeight="1" x14ac:dyDescent="0.25">
      <c r="B18" s="278" t="s">
        <v>19</v>
      </c>
      <c r="C18" s="280" t="s">
        <v>140</v>
      </c>
      <c r="D18" s="23"/>
      <c r="E18" s="25"/>
      <c r="F18" s="26"/>
      <c r="G18" s="33" t="s">
        <v>27</v>
      </c>
      <c r="H18" s="187">
        <f>+'EJECUCIÓN GRUPO Y FINALIDAD'!L10</f>
        <v>6180417.2199999997</v>
      </c>
      <c r="I18" s="82"/>
      <c r="J18" s="83"/>
      <c r="K18" s="84"/>
      <c r="L18" s="24"/>
      <c r="M18" s="32"/>
      <c r="N18" s="157"/>
    </row>
    <row r="19" spans="2:17" ht="27.75" customHeight="1" x14ac:dyDescent="0.25">
      <c r="B19" s="278"/>
      <c r="C19" s="280"/>
      <c r="D19" s="23"/>
      <c r="E19" s="28"/>
      <c r="F19" s="27"/>
      <c r="G19" s="81" t="s">
        <v>28</v>
      </c>
      <c r="H19" s="187">
        <f>+'EJECUCIÓN GRUPO Y FINALIDAD'!L11</f>
        <v>116281433.84999999</v>
      </c>
      <c r="I19" s="82"/>
      <c r="J19" s="85"/>
      <c r="K19" s="86"/>
      <c r="L19" s="24"/>
      <c r="M19" s="81" t="s">
        <v>18</v>
      </c>
      <c r="N19" s="231">
        <f>+'SERVICIOS PERSONALES TEC Y PROF'!D13</f>
        <v>795</v>
      </c>
      <c r="O19" s="132"/>
      <c r="P19" s="132"/>
      <c r="Q19" s="132"/>
    </row>
    <row r="20" spans="2:17" ht="76.5" customHeight="1" thickBot="1" x14ac:dyDescent="0.3">
      <c r="B20" s="124" t="s">
        <v>22</v>
      </c>
      <c r="C20" s="125" t="s">
        <v>64</v>
      </c>
      <c r="D20" s="23"/>
      <c r="E20" s="28"/>
      <c r="F20" s="27"/>
      <c r="G20" s="33" t="s">
        <v>29</v>
      </c>
      <c r="H20" s="187">
        <f>+'EJECUCIÓN GRUPO Y FINALIDAD'!L12</f>
        <v>1409777.31</v>
      </c>
      <c r="I20" s="82"/>
      <c r="J20" s="85"/>
      <c r="K20" s="86"/>
      <c r="L20" s="24"/>
      <c r="M20" s="81" t="s">
        <v>17</v>
      </c>
      <c r="N20" s="231" t="str">
        <f>+'SERVICIOS PERSONALES TEC Y PROF'!D14</f>
        <v>0                                                                                                                            30                                                                                                                       407</v>
      </c>
      <c r="P20" s="132"/>
    </row>
    <row r="21" spans="2:17" ht="35.25" customHeight="1" x14ac:dyDescent="0.25">
      <c r="B21" s="266"/>
      <c r="C21" s="268"/>
      <c r="D21" s="23"/>
      <c r="E21" s="270"/>
      <c r="F21" s="271"/>
      <c r="G21" s="33" t="s">
        <v>30</v>
      </c>
      <c r="H21" s="187">
        <f>+'EJECUCIÓN GRUPO Y FINALIDAD'!L13</f>
        <v>5014569.34</v>
      </c>
      <c r="I21" s="82"/>
      <c r="J21" s="85"/>
      <c r="K21" s="86"/>
      <c r="L21" s="24"/>
      <c r="M21" s="33" t="s">
        <v>16</v>
      </c>
      <c r="N21" s="231">
        <f>'SERVICIOS PERSONALES TEC Y PROF'!D15</f>
        <v>3019</v>
      </c>
    </row>
    <row r="22" spans="2:17" ht="33.75" customHeight="1" thickBot="1" x14ac:dyDescent="0.3">
      <c r="B22" s="267"/>
      <c r="C22" s="269"/>
      <c r="D22" s="23"/>
      <c r="E22" s="272"/>
      <c r="F22" s="273"/>
      <c r="G22" s="46" t="s">
        <v>31</v>
      </c>
      <c r="H22" s="188">
        <f>+'EJECUCIÓN GRUPO Y FINALIDAD'!L14</f>
        <v>2116619.54</v>
      </c>
      <c r="I22" s="82"/>
      <c r="J22" s="87"/>
      <c r="K22" s="88"/>
      <c r="L22" s="24"/>
      <c r="M22" s="34" t="s">
        <v>15</v>
      </c>
      <c r="N22" s="231">
        <v>51</v>
      </c>
    </row>
    <row r="23" spans="2:17" ht="23.25" customHeight="1" thickBot="1" x14ac:dyDescent="0.3">
      <c r="B23" s="23"/>
      <c r="C23" s="23"/>
      <c r="D23" s="23"/>
      <c r="E23" s="23"/>
      <c r="F23" s="23"/>
      <c r="G23" s="89" t="s">
        <v>62</v>
      </c>
      <c r="H23" s="90">
        <f>SUM(H18:H22)</f>
        <v>131002817.26000001</v>
      </c>
      <c r="I23" s="82"/>
      <c r="J23" s="82"/>
      <c r="K23" s="91"/>
      <c r="L23" s="24"/>
      <c r="M23" s="89" t="s">
        <v>65</v>
      </c>
      <c r="N23" s="230">
        <v>4302</v>
      </c>
    </row>
    <row r="24" spans="2:17" ht="23.25" customHeight="1" x14ac:dyDescent="0.25">
      <c r="B24" s="23"/>
      <c r="C24" s="23"/>
      <c r="D24" s="23"/>
      <c r="E24" s="23"/>
      <c r="F24" s="23"/>
      <c r="G24" s="47"/>
      <c r="H24" s="110"/>
      <c r="I24" s="24"/>
      <c r="J24" s="24"/>
      <c r="K24" s="29"/>
      <c r="L24" s="24"/>
      <c r="M24" s="24"/>
      <c r="N24" s="24"/>
    </row>
    <row r="25" spans="2:17" ht="23.25" customHeight="1" thickBot="1" x14ac:dyDescent="0.3">
      <c r="B25" s="23"/>
      <c r="C25" s="23"/>
      <c r="D25" s="23"/>
      <c r="E25" s="23"/>
      <c r="F25" s="23"/>
      <c r="G25" s="106"/>
      <c r="H25" s="110"/>
      <c r="I25" s="24"/>
      <c r="J25" s="24"/>
      <c r="K25" s="29"/>
      <c r="L25" s="24"/>
      <c r="M25" s="24"/>
      <c r="N25" s="24"/>
    </row>
    <row r="26" spans="2:17" ht="35.25" customHeight="1" thickBot="1" x14ac:dyDescent="0.3">
      <c r="B26" s="287" t="s">
        <v>147</v>
      </c>
      <c r="C26" s="288"/>
      <c r="D26" s="281" t="s">
        <v>3</v>
      </c>
      <c r="E26" s="282"/>
      <c r="F26" s="111" t="s">
        <v>2</v>
      </c>
      <c r="G26" s="111" t="s">
        <v>142</v>
      </c>
      <c r="H26" s="112" t="s">
        <v>5</v>
      </c>
      <c r="I26" s="24"/>
      <c r="J26" s="316" t="s">
        <v>219</v>
      </c>
      <c r="K26" s="317"/>
      <c r="L26" s="317"/>
      <c r="M26" s="318"/>
      <c r="N26" s="319"/>
    </row>
    <row r="27" spans="2:17" ht="63.75" customHeight="1" x14ac:dyDescent="0.25">
      <c r="B27" s="289" t="s">
        <v>56</v>
      </c>
      <c r="C27" s="92" t="s">
        <v>23</v>
      </c>
      <c r="D27" s="301" t="s">
        <v>157</v>
      </c>
      <c r="E27" s="302"/>
      <c r="F27" s="191">
        <f>'PROGRAMAS PRESUPUESTARIOS '!D10</f>
        <v>288647129</v>
      </c>
      <c r="G27" s="189">
        <f>'PROGRAMAS PRESUPUESTARIOS '!E10</f>
        <v>25161735.280000001</v>
      </c>
      <c r="H27" s="190">
        <f t="shared" ref="H27:H33" si="0">+G27/F27</f>
        <v>8.7171264675908147E-2</v>
      </c>
      <c r="I27" s="24"/>
      <c r="J27" s="323"/>
      <c r="K27" s="324"/>
      <c r="L27" s="324"/>
      <c r="M27" s="324"/>
      <c r="N27" s="325"/>
    </row>
    <row r="28" spans="2:17" ht="130.5" customHeight="1" x14ac:dyDescent="0.25">
      <c r="B28" s="290"/>
      <c r="C28" s="93" t="s">
        <v>24</v>
      </c>
      <c r="D28" s="283" t="s">
        <v>141</v>
      </c>
      <c r="E28" s="284"/>
      <c r="F28" s="191">
        <f>'PROGRAMAS PRESUPUESTARIOS '!D11</f>
        <v>813060251</v>
      </c>
      <c r="G28" s="191">
        <f>'PROGRAMAS PRESUPUESTARIOS '!E11</f>
        <v>34103673.060000002</v>
      </c>
      <c r="H28" s="192">
        <f t="shared" si="0"/>
        <v>4.1944828834093381E-2</v>
      </c>
      <c r="I28" s="24"/>
      <c r="J28" s="320"/>
      <c r="K28" s="321"/>
      <c r="L28" s="321"/>
      <c r="M28" s="321"/>
      <c r="N28" s="322"/>
    </row>
    <row r="29" spans="2:17" ht="139.5" customHeight="1" x14ac:dyDescent="0.25">
      <c r="B29" s="290"/>
      <c r="C29" s="93" t="s">
        <v>25</v>
      </c>
      <c r="D29" s="283" t="s">
        <v>151</v>
      </c>
      <c r="E29" s="284"/>
      <c r="F29" s="191">
        <f>'PROGRAMAS PRESUPUESTARIOS '!D12</f>
        <v>123231097</v>
      </c>
      <c r="G29" s="191">
        <f>'PROGRAMAS PRESUPUESTARIOS '!E12</f>
        <v>9294933.5199999996</v>
      </c>
      <c r="H29" s="192">
        <f t="shared" si="0"/>
        <v>7.5426850415849164E-2</v>
      </c>
      <c r="I29" s="24"/>
      <c r="J29" s="256"/>
      <c r="K29" s="257"/>
      <c r="L29" s="257"/>
      <c r="M29" s="257"/>
      <c r="N29" s="258"/>
    </row>
    <row r="30" spans="2:17" ht="146.25" customHeight="1" x14ac:dyDescent="0.25">
      <c r="B30" s="290"/>
      <c r="C30" s="93" t="s">
        <v>26</v>
      </c>
      <c r="D30" s="283" t="s">
        <v>156</v>
      </c>
      <c r="E30" s="284"/>
      <c r="F30" s="191">
        <f>'PROGRAMAS PRESUPUESTARIOS '!D13</f>
        <v>680191253</v>
      </c>
      <c r="G30" s="191">
        <f>'PROGRAMAS PRESUPUESTARIOS '!E13</f>
        <v>25036567.199999999</v>
      </c>
      <c r="H30" s="192">
        <f t="shared" si="0"/>
        <v>3.6808128727877067E-2</v>
      </c>
      <c r="I30" s="24"/>
      <c r="J30" s="256"/>
      <c r="K30" s="257"/>
      <c r="L30" s="257"/>
      <c r="M30" s="257"/>
      <c r="N30" s="258"/>
    </row>
    <row r="31" spans="2:17" ht="109.5" customHeight="1" x14ac:dyDescent="0.25">
      <c r="B31" s="290"/>
      <c r="C31" s="93" t="s">
        <v>43</v>
      </c>
      <c r="D31" s="285" t="s">
        <v>61</v>
      </c>
      <c r="E31" s="286"/>
      <c r="F31" s="191">
        <f>'PROGRAMAS PRESUPUESTARIOS '!D14</f>
        <v>14419000</v>
      </c>
      <c r="G31" s="191">
        <f>'PROGRAMAS PRESUPUESTARIOS '!E14</f>
        <v>1409777.31</v>
      </c>
      <c r="H31" s="192">
        <f t="shared" si="0"/>
        <v>9.7772197101047231E-2</v>
      </c>
      <c r="I31" s="24"/>
      <c r="J31" s="256"/>
      <c r="K31" s="257"/>
      <c r="L31" s="257"/>
      <c r="M31" s="257"/>
      <c r="N31" s="258"/>
    </row>
    <row r="32" spans="2:17" ht="119.25" customHeight="1" thickBot="1" x14ac:dyDescent="0.3">
      <c r="B32" s="291"/>
      <c r="C32" s="94" t="s">
        <v>44</v>
      </c>
      <c r="D32" s="299" t="s">
        <v>158</v>
      </c>
      <c r="E32" s="300"/>
      <c r="F32" s="193">
        <f>'PROGRAMAS PRESUPUESTARIOS '!D15</f>
        <v>272553270</v>
      </c>
      <c r="G32" s="193">
        <f>'PROGRAMAS PRESUPUESTARIOS '!E15</f>
        <v>35996130.890000001</v>
      </c>
      <c r="H32" s="194">
        <f t="shared" si="0"/>
        <v>0.13207007529207043</v>
      </c>
      <c r="I32" s="24"/>
      <c r="J32" s="259"/>
      <c r="K32" s="260"/>
      <c r="L32" s="260"/>
      <c r="M32" s="260"/>
      <c r="N32" s="261"/>
    </row>
    <row r="33" spans="2:10" s="4" customFormat="1" ht="18.75" thickBot="1" x14ac:dyDescent="0.3">
      <c r="B33" s="262" t="s">
        <v>41</v>
      </c>
      <c r="C33" s="263"/>
      <c r="D33" s="263"/>
      <c r="E33" s="263"/>
      <c r="F33" s="107">
        <f>SUM(F27:F32)</f>
        <v>2192102000</v>
      </c>
      <c r="G33" s="108">
        <f>SUM(G27:G32)</f>
        <v>131002817.26000001</v>
      </c>
      <c r="H33" s="109">
        <f t="shared" si="0"/>
        <v>5.9761278106584458E-2</v>
      </c>
      <c r="J33" s="8"/>
    </row>
    <row r="34" spans="2:10" x14ac:dyDescent="0.25">
      <c r="G34" s="21"/>
    </row>
    <row r="37" spans="2:10" x14ac:dyDescent="0.25">
      <c r="E37" s="48"/>
    </row>
    <row r="38" spans="2:10" x14ac:dyDescent="0.25">
      <c r="F38" s="48"/>
    </row>
    <row r="57" spans="5:5" x14ac:dyDescent="0.25">
      <c r="E57"/>
    </row>
  </sheetData>
  <mergeCells count="51">
    <mergeCell ref="Q12:Q15"/>
    <mergeCell ref="R12:R15"/>
    <mergeCell ref="J29:N29"/>
    <mergeCell ref="J30:N30"/>
    <mergeCell ref="J26:N26"/>
    <mergeCell ref="J28:N28"/>
    <mergeCell ref="J27:N27"/>
    <mergeCell ref="N8:N11"/>
    <mergeCell ref="M8:M11"/>
    <mergeCell ref="N12:N15"/>
    <mergeCell ref="M12:M15"/>
    <mergeCell ref="N16:N17"/>
    <mergeCell ref="M16:M17"/>
    <mergeCell ref="B2:N2"/>
    <mergeCell ref="B3:N3"/>
    <mergeCell ref="B4:N4"/>
    <mergeCell ref="J7:K7"/>
    <mergeCell ref="M7:N7"/>
    <mergeCell ref="E7:F7"/>
    <mergeCell ref="B7:C7"/>
    <mergeCell ref="G7:H7"/>
    <mergeCell ref="B26:C26"/>
    <mergeCell ref="B27:B32"/>
    <mergeCell ref="F8:F11"/>
    <mergeCell ref="E8:E11"/>
    <mergeCell ref="C8:C11"/>
    <mergeCell ref="B8:B11"/>
    <mergeCell ref="F12:F15"/>
    <mergeCell ref="D32:E32"/>
    <mergeCell ref="D27:E27"/>
    <mergeCell ref="D30:E30"/>
    <mergeCell ref="D28:E28"/>
    <mergeCell ref="B12:B15"/>
    <mergeCell ref="E12:E15"/>
    <mergeCell ref="C12:C15"/>
    <mergeCell ref="J31:N31"/>
    <mergeCell ref="J32:N32"/>
    <mergeCell ref="B33:E33"/>
    <mergeCell ref="G17:H17"/>
    <mergeCell ref="B21:B22"/>
    <mergeCell ref="C21:C22"/>
    <mergeCell ref="E21:F22"/>
    <mergeCell ref="F16:F17"/>
    <mergeCell ref="E16:E17"/>
    <mergeCell ref="B16:B17"/>
    <mergeCell ref="C16:C17"/>
    <mergeCell ref="C18:C19"/>
    <mergeCell ref="B18:B19"/>
    <mergeCell ref="D26:E26"/>
    <mergeCell ref="D29:E29"/>
    <mergeCell ref="D31:E31"/>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2:Z42"/>
  <sheetViews>
    <sheetView topLeftCell="A28" zoomScaleNormal="100" workbookViewId="0">
      <selection activeCell="S36" sqref="S36"/>
    </sheetView>
  </sheetViews>
  <sheetFormatPr baseColWidth="10" defaultRowHeight="15" x14ac:dyDescent="0.25"/>
  <cols>
    <col min="2" max="2" width="9.140625" customWidth="1"/>
    <col min="3" max="3" width="32.7109375" customWidth="1"/>
    <col min="4" max="4" width="29.28515625" customWidth="1"/>
    <col min="5" max="5" width="21.85546875" bestFit="1" customWidth="1"/>
    <col min="6" max="6" width="13.7109375" customWidth="1"/>
    <col min="17" max="17" width="34.7109375" bestFit="1" customWidth="1"/>
    <col min="18" max="18" width="40.7109375" bestFit="1" customWidth="1"/>
    <col min="19" max="19" width="34.7109375" bestFit="1" customWidth="1"/>
    <col min="20" max="20" width="11.28515625" bestFit="1" customWidth="1"/>
    <col min="26" max="26" width="24.28515625" customWidth="1"/>
  </cols>
  <sheetData>
    <row r="2" spans="2:26" ht="21" x14ac:dyDescent="0.35">
      <c r="B2" s="328" t="s">
        <v>92</v>
      </c>
      <c r="C2" s="328"/>
      <c r="D2" s="328"/>
      <c r="E2" s="328"/>
      <c r="F2" s="328"/>
      <c r="H2" s="326" t="s">
        <v>98</v>
      </c>
      <c r="I2" s="326"/>
      <c r="J2" s="326"/>
      <c r="K2" s="326"/>
      <c r="L2" s="326"/>
      <c r="M2" s="326"/>
      <c r="N2" s="326"/>
      <c r="O2" s="326"/>
      <c r="P2" s="136"/>
    </row>
    <row r="3" spans="2:26" ht="18.75" x14ac:dyDescent="0.3">
      <c r="B3" s="328" t="s">
        <v>190</v>
      </c>
      <c r="C3" s="328"/>
      <c r="D3" s="328"/>
      <c r="E3" s="328"/>
      <c r="F3" s="328"/>
    </row>
    <row r="4" spans="2:26" ht="18.75" x14ac:dyDescent="0.3">
      <c r="B4" s="329" t="s">
        <v>93</v>
      </c>
      <c r="C4" s="329"/>
      <c r="D4" s="329"/>
      <c r="E4" s="329"/>
      <c r="F4" s="329"/>
      <c r="S4" s="44"/>
    </row>
    <row r="5" spans="2:26" ht="15.75" thickBot="1" x14ac:dyDescent="0.3"/>
    <row r="6" spans="2:26" ht="18.75" x14ac:dyDescent="0.3">
      <c r="B6" s="35"/>
      <c r="C6" s="36"/>
      <c r="D6" s="36"/>
      <c r="E6" s="36"/>
      <c r="F6" s="37"/>
      <c r="Q6" s="333" t="s">
        <v>189</v>
      </c>
      <c r="R6" s="333"/>
      <c r="S6" s="333"/>
      <c r="T6" s="333"/>
    </row>
    <row r="7" spans="2:26" ht="21.75" thickBot="1" x14ac:dyDescent="0.4">
      <c r="B7" s="38"/>
      <c r="C7" s="1"/>
      <c r="D7" s="1"/>
      <c r="E7" s="1"/>
      <c r="F7" s="39"/>
      <c r="Q7" s="337" t="s">
        <v>84</v>
      </c>
      <c r="R7" s="337"/>
      <c r="S7" s="337"/>
      <c r="T7" s="337"/>
    </row>
    <row r="8" spans="2:26" ht="19.5" thickBot="1" x14ac:dyDescent="0.35">
      <c r="B8" s="38"/>
      <c r="C8" s="330" t="s">
        <v>191</v>
      </c>
      <c r="D8" s="330"/>
      <c r="E8" s="330"/>
      <c r="F8" s="39"/>
      <c r="I8" s="331"/>
      <c r="J8" s="331"/>
      <c r="K8" s="331"/>
      <c r="L8" s="331"/>
      <c r="M8" s="331"/>
      <c r="N8" s="331"/>
      <c r="O8" s="331"/>
      <c r="P8" s="331"/>
      <c r="Q8" s="200" t="s">
        <v>144</v>
      </c>
      <c r="R8" s="200" t="s">
        <v>145</v>
      </c>
      <c r="S8" s="200" t="s">
        <v>159</v>
      </c>
      <c r="T8" s="200" t="s">
        <v>146</v>
      </c>
    </row>
    <row r="9" spans="2:26" ht="36" x14ac:dyDescent="0.3">
      <c r="B9" s="38"/>
      <c r="C9" s="213" t="s">
        <v>60</v>
      </c>
      <c r="D9" s="213" t="s">
        <v>59</v>
      </c>
      <c r="E9" s="214" t="s">
        <v>58</v>
      </c>
      <c r="F9" s="39"/>
      <c r="I9" s="333"/>
      <c r="J9" s="333"/>
      <c r="K9" s="333"/>
      <c r="L9" s="333"/>
      <c r="M9" s="333"/>
      <c r="N9" s="333"/>
      <c r="O9" s="333"/>
      <c r="P9" s="333"/>
      <c r="Q9" s="236">
        <f>+C10/1000000</f>
        <v>2192.1019999999999</v>
      </c>
      <c r="R9" s="236">
        <f>+D10/1000000</f>
        <v>131.00281726</v>
      </c>
      <c r="S9" s="201">
        <v>2061.0991827399998</v>
      </c>
      <c r="T9" s="202">
        <v>5.98</v>
      </c>
      <c r="Z9" s="44"/>
    </row>
    <row r="10" spans="2:26" ht="27" customHeight="1" x14ac:dyDescent="0.3">
      <c r="B10" s="38"/>
      <c r="C10" s="206">
        <v>2192102000</v>
      </c>
      <c r="D10" s="206">
        <v>131002817.26000001</v>
      </c>
      <c r="E10" s="215">
        <v>5.9799999999999999E-2</v>
      </c>
      <c r="F10" s="39"/>
    </row>
    <row r="11" spans="2:26" x14ac:dyDescent="0.25">
      <c r="B11" s="38"/>
      <c r="C11" s="40"/>
      <c r="D11" s="40"/>
      <c r="E11" s="40"/>
      <c r="F11" s="39"/>
      <c r="S11" s="219"/>
    </row>
    <row r="12" spans="2:26" x14ac:dyDescent="0.25">
      <c r="B12" s="38"/>
      <c r="C12" s="40"/>
      <c r="D12" s="40"/>
      <c r="E12" s="40"/>
      <c r="F12" s="39"/>
    </row>
    <row r="13" spans="2:26" x14ac:dyDescent="0.25">
      <c r="B13" s="38"/>
      <c r="C13" s="40"/>
      <c r="D13" s="40"/>
      <c r="E13" s="40"/>
      <c r="F13" s="39"/>
    </row>
    <row r="14" spans="2:26" x14ac:dyDescent="0.25">
      <c r="B14" s="38"/>
      <c r="C14" s="40"/>
      <c r="D14" s="40"/>
      <c r="E14" s="40"/>
      <c r="F14" s="39"/>
    </row>
    <row r="15" spans="2:26" x14ac:dyDescent="0.25">
      <c r="B15" s="38"/>
      <c r="C15" s="40"/>
      <c r="D15" s="40"/>
      <c r="E15" s="40"/>
      <c r="F15" s="39"/>
    </row>
    <row r="16" spans="2:26" x14ac:dyDescent="0.25">
      <c r="B16" s="38"/>
      <c r="C16" s="40"/>
      <c r="D16" s="40"/>
      <c r="E16" s="40"/>
      <c r="F16" s="39"/>
    </row>
    <row r="17" spans="2:6" x14ac:dyDescent="0.25">
      <c r="B17" s="38"/>
      <c r="C17" s="40"/>
      <c r="D17" s="40"/>
      <c r="E17" s="40"/>
      <c r="F17" s="39"/>
    </row>
    <row r="18" spans="2:6" x14ac:dyDescent="0.25">
      <c r="B18" s="38"/>
      <c r="C18" s="40"/>
      <c r="D18" s="40"/>
      <c r="E18" s="40"/>
      <c r="F18" s="39"/>
    </row>
    <row r="19" spans="2:6" x14ac:dyDescent="0.25">
      <c r="B19" s="38"/>
      <c r="C19" s="40"/>
      <c r="D19" s="40"/>
      <c r="E19" s="40"/>
      <c r="F19" s="39"/>
    </row>
    <row r="20" spans="2:6" x14ac:dyDescent="0.25">
      <c r="B20" s="38"/>
      <c r="C20" s="40"/>
      <c r="D20" s="40"/>
      <c r="E20" s="40"/>
      <c r="F20" s="39"/>
    </row>
    <row r="21" spans="2:6" x14ac:dyDescent="0.25">
      <c r="B21" s="38"/>
      <c r="C21" s="40"/>
      <c r="D21" s="40"/>
      <c r="E21" s="40"/>
      <c r="F21" s="39"/>
    </row>
    <row r="22" spans="2:6" x14ac:dyDescent="0.25">
      <c r="B22" s="38"/>
      <c r="C22" s="40"/>
      <c r="D22" s="40"/>
      <c r="E22" s="40"/>
      <c r="F22" s="39"/>
    </row>
    <row r="23" spans="2:6" x14ac:dyDescent="0.25">
      <c r="B23" s="38"/>
      <c r="C23" s="40"/>
      <c r="D23" s="40"/>
      <c r="E23" s="40"/>
      <c r="F23" s="39"/>
    </row>
    <row r="24" spans="2:6" x14ac:dyDescent="0.25">
      <c r="B24" s="38"/>
      <c r="C24" s="40"/>
      <c r="D24" s="40"/>
      <c r="E24" s="40"/>
      <c r="F24" s="39"/>
    </row>
    <row r="25" spans="2:6" x14ac:dyDescent="0.25">
      <c r="B25" s="38"/>
      <c r="C25" s="40"/>
      <c r="D25" s="40"/>
      <c r="E25" s="40"/>
      <c r="F25" s="39"/>
    </row>
    <row r="26" spans="2:6" x14ac:dyDescent="0.25">
      <c r="B26" s="38"/>
      <c r="C26" s="40"/>
      <c r="D26" s="40"/>
      <c r="E26" s="40"/>
      <c r="F26" s="39"/>
    </row>
    <row r="27" spans="2:6" x14ac:dyDescent="0.25">
      <c r="B27" s="38"/>
      <c r="C27" s="40"/>
      <c r="D27" s="40"/>
      <c r="E27" s="40"/>
      <c r="F27" s="39"/>
    </row>
    <row r="28" spans="2:6" x14ac:dyDescent="0.25">
      <c r="B28" s="38"/>
      <c r="C28" s="40"/>
      <c r="D28" s="40"/>
      <c r="E28" s="40"/>
      <c r="F28" s="39"/>
    </row>
    <row r="29" spans="2:6" x14ac:dyDescent="0.25">
      <c r="B29" s="38"/>
      <c r="C29" s="40"/>
      <c r="D29" s="40"/>
      <c r="E29" s="40"/>
      <c r="F29" s="39"/>
    </row>
    <row r="30" spans="2:6" x14ac:dyDescent="0.25">
      <c r="B30" s="38"/>
      <c r="C30" s="40"/>
      <c r="D30" s="40"/>
      <c r="E30" s="40"/>
      <c r="F30" s="39"/>
    </row>
    <row r="31" spans="2:6" x14ac:dyDescent="0.25">
      <c r="B31" s="38"/>
      <c r="C31" s="40"/>
      <c r="D31" s="40"/>
      <c r="E31" s="40"/>
      <c r="F31" s="39"/>
    </row>
    <row r="32" spans="2:6" ht="15.75" thickBot="1" x14ac:dyDescent="0.3">
      <c r="B32" s="41"/>
      <c r="C32" s="42"/>
      <c r="D32" s="42"/>
      <c r="E32" s="42"/>
      <c r="F32" s="43"/>
    </row>
    <row r="33" spans="2:21" x14ac:dyDescent="0.25">
      <c r="B33" s="327" t="s">
        <v>160</v>
      </c>
      <c r="C33" s="327"/>
      <c r="D33" s="327"/>
      <c r="E33" s="327"/>
      <c r="F33" s="327"/>
    </row>
    <row r="34" spans="2:21" ht="24" thickBot="1" x14ac:dyDescent="0.4">
      <c r="B34" s="344" t="s">
        <v>99</v>
      </c>
      <c r="C34" s="344"/>
    </row>
    <row r="35" spans="2:21" ht="139.5" customHeight="1" thickBot="1" x14ac:dyDescent="0.3">
      <c r="B35" s="338" t="s">
        <v>155</v>
      </c>
      <c r="C35" s="339"/>
      <c r="D35" s="339"/>
      <c r="E35" s="339"/>
      <c r="F35" s="340"/>
      <c r="J35" s="56"/>
      <c r="K35" s="56"/>
      <c r="L35" s="56"/>
      <c r="M35" s="56"/>
      <c r="N35" s="56"/>
      <c r="O35" s="56"/>
      <c r="P35" s="56"/>
      <c r="Q35" s="332" t="s">
        <v>160</v>
      </c>
      <c r="R35" s="332"/>
      <c r="S35" s="332"/>
      <c r="T35" s="332"/>
      <c r="U35" s="332"/>
    </row>
    <row r="36" spans="2:21" ht="39" customHeight="1" thickBot="1" x14ac:dyDescent="0.35">
      <c r="B36" s="56"/>
      <c r="C36" s="56"/>
      <c r="D36" s="56"/>
      <c r="E36" s="56"/>
      <c r="F36" s="56"/>
      <c r="H36" s="345" t="s">
        <v>187</v>
      </c>
      <c r="I36" s="345"/>
      <c r="J36" s="345"/>
      <c r="K36" s="345"/>
      <c r="L36" s="345"/>
      <c r="M36" s="218"/>
      <c r="N36" s="218"/>
      <c r="O36" s="218"/>
      <c r="P36" s="56"/>
    </row>
    <row r="37" spans="2:21" ht="92.25" customHeight="1" thickBot="1" x14ac:dyDescent="0.3">
      <c r="B37" s="341" t="s">
        <v>167</v>
      </c>
      <c r="C37" s="342"/>
      <c r="D37" s="342"/>
      <c r="E37" s="342"/>
      <c r="F37" s="343"/>
    </row>
    <row r="38" spans="2:21" ht="18" x14ac:dyDescent="0.35">
      <c r="B38" s="55"/>
    </row>
    <row r="39" spans="2:21" ht="18.75" thickBot="1" x14ac:dyDescent="0.3">
      <c r="B39" s="54"/>
    </row>
    <row r="40" spans="2:21" ht="141.75" customHeight="1" thickBot="1" x14ac:dyDescent="0.3">
      <c r="B40" s="334" t="s">
        <v>174</v>
      </c>
      <c r="C40" s="335"/>
      <c r="D40" s="335"/>
      <c r="E40" s="335"/>
      <c r="F40" s="336"/>
    </row>
    <row r="42" spans="2:21" x14ac:dyDescent="0.25">
      <c r="B42" s="143"/>
    </row>
  </sheetData>
  <sheetProtection formatCells="0" formatColumns="0" formatRows="0" insertColumns="0" insertRows="0" insertHyperlinks="0" deleteColumns="0" deleteRows="0" selectLockedCells="1" sort="0" autoFilter="0" pivotTables="0"/>
  <mergeCells count="16">
    <mergeCell ref="Q35:U35"/>
    <mergeCell ref="Q6:T6"/>
    <mergeCell ref="I9:P9"/>
    <mergeCell ref="B40:F40"/>
    <mergeCell ref="Q7:T7"/>
    <mergeCell ref="B35:F35"/>
    <mergeCell ref="B37:F37"/>
    <mergeCell ref="B34:C34"/>
    <mergeCell ref="H36:L36"/>
    <mergeCell ref="H2:O2"/>
    <mergeCell ref="B33:F33"/>
    <mergeCell ref="B2:F2"/>
    <mergeCell ref="B3:F3"/>
    <mergeCell ref="B4:F4"/>
    <mergeCell ref="C8:E8"/>
    <mergeCell ref="I8:P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FF0000"/>
  </sheetPr>
  <dimension ref="B3:Q92"/>
  <sheetViews>
    <sheetView topLeftCell="F85" zoomScale="71" zoomScaleNormal="71" workbookViewId="0">
      <selection activeCell="J88" sqref="J88:M88"/>
    </sheetView>
  </sheetViews>
  <sheetFormatPr baseColWidth="10" defaultRowHeight="15" x14ac:dyDescent="0.25"/>
  <cols>
    <col min="3" max="3" width="30.85546875" customWidth="1"/>
    <col min="4" max="4" width="64.5703125"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81.42578125" customWidth="1"/>
    <col min="14" max="14" width="48.5703125" customWidth="1"/>
    <col min="15" max="15" width="19.42578125" bestFit="1" customWidth="1"/>
    <col min="17" max="17" width="20" customWidth="1"/>
  </cols>
  <sheetData>
    <row r="3" spans="3:15" ht="21" customHeight="1" x14ac:dyDescent="0.25">
      <c r="C3" s="346" t="s">
        <v>202</v>
      </c>
      <c r="D3" s="346"/>
      <c r="E3" s="346"/>
      <c r="F3" s="346"/>
      <c r="G3" s="346"/>
      <c r="H3" s="346"/>
      <c r="I3" s="346"/>
      <c r="J3" s="346"/>
      <c r="K3" s="346"/>
      <c r="L3" s="346"/>
    </row>
    <row r="4" spans="3:15" ht="42" customHeight="1" x14ac:dyDescent="0.25">
      <c r="C4" s="346"/>
      <c r="D4" s="346"/>
      <c r="E4" s="346"/>
      <c r="F4" s="346"/>
      <c r="G4" s="346"/>
      <c r="H4" s="346"/>
      <c r="I4" s="346"/>
      <c r="J4" s="346"/>
      <c r="K4" s="346"/>
      <c r="L4" s="346"/>
    </row>
    <row r="8" spans="3:15" ht="19.5" thickBot="1" x14ac:dyDescent="0.35">
      <c r="C8" s="365"/>
      <c r="D8" s="365"/>
    </row>
    <row r="9" spans="3:15" ht="73.5" customHeight="1" thickBot="1" x14ac:dyDescent="0.3">
      <c r="C9" s="369" t="s">
        <v>195</v>
      </c>
      <c r="D9" s="370"/>
      <c r="K9" s="371" t="s">
        <v>194</v>
      </c>
      <c r="L9" s="372"/>
    </row>
    <row r="10" spans="3:15" ht="43.5" customHeight="1" thickBot="1" x14ac:dyDescent="0.35">
      <c r="C10" s="203" t="s">
        <v>46</v>
      </c>
      <c r="D10" s="205">
        <v>83146387.150000006</v>
      </c>
      <c r="I10" s="137"/>
      <c r="K10" s="58" t="s">
        <v>27</v>
      </c>
      <c r="L10" s="216">
        <v>6180417.2199999997</v>
      </c>
    </row>
    <row r="11" spans="3:15" ht="36.75" thickBot="1" x14ac:dyDescent="0.35">
      <c r="C11" s="203" t="s">
        <v>100</v>
      </c>
      <c r="D11" s="205">
        <v>6035058.25</v>
      </c>
      <c r="I11" s="137"/>
      <c r="K11" s="59" t="s">
        <v>28</v>
      </c>
      <c r="L11" s="216">
        <v>116281433.84999999</v>
      </c>
    </row>
    <row r="12" spans="3:15" ht="36.75" thickBot="1" x14ac:dyDescent="0.35">
      <c r="C12" s="203" t="s">
        <v>47</v>
      </c>
      <c r="D12" s="205">
        <v>1442063.69</v>
      </c>
      <c r="I12" s="137"/>
      <c r="K12" s="58" t="s">
        <v>29</v>
      </c>
      <c r="L12" s="216">
        <v>1409777.31</v>
      </c>
      <c r="N12" s="242"/>
      <c r="O12" s="243"/>
    </row>
    <row r="13" spans="3:15" ht="54.75" thickBot="1" x14ac:dyDescent="0.35">
      <c r="C13" s="203" t="s">
        <v>48</v>
      </c>
      <c r="D13" s="205">
        <v>0</v>
      </c>
      <c r="I13" s="137"/>
      <c r="K13" s="58" t="s">
        <v>30</v>
      </c>
      <c r="L13" s="216">
        <v>5014569.34</v>
      </c>
    </row>
    <row r="14" spans="3:15" ht="54.75" thickBot="1" x14ac:dyDescent="0.35">
      <c r="C14" s="203" t="s">
        <v>49</v>
      </c>
      <c r="D14" s="205">
        <v>29814333.670000002</v>
      </c>
      <c r="I14" s="137"/>
      <c r="K14" s="58" t="s">
        <v>31</v>
      </c>
      <c r="L14" s="216">
        <v>2116619.54</v>
      </c>
    </row>
    <row r="15" spans="3:15" ht="54.75" thickBot="1" x14ac:dyDescent="0.35">
      <c r="C15" s="203" t="s">
        <v>50</v>
      </c>
      <c r="D15" s="205">
        <v>6244535</v>
      </c>
      <c r="I15" s="137"/>
      <c r="K15" s="60" t="s">
        <v>41</v>
      </c>
      <c r="L15" s="195">
        <f>SUM(L10:L14)</f>
        <v>131002817.26000001</v>
      </c>
    </row>
    <row r="16" spans="3:15" ht="36" x14ac:dyDescent="0.3">
      <c r="C16" s="203" t="s">
        <v>51</v>
      </c>
      <c r="D16" s="205">
        <v>0</v>
      </c>
      <c r="I16" s="137"/>
      <c r="K16" s="327" t="s">
        <v>160</v>
      </c>
      <c r="L16" s="327"/>
    </row>
    <row r="17" spans="3:12" ht="36" x14ac:dyDescent="0.3">
      <c r="C17" s="203" t="s">
        <v>52</v>
      </c>
      <c r="D17" s="205">
        <v>4320439.5</v>
      </c>
      <c r="I17" s="137"/>
    </row>
    <row r="18" spans="3:12" ht="21" x14ac:dyDescent="0.35">
      <c r="C18" s="204" t="s">
        <v>41</v>
      </c>
      <c r="D18" s="241">
        <f>SUM(D10:D17)</f>
        <v>131002817.26000001</v>
      </c>
    </row>
    <row r="19" spans="3:12" ht="15.75" x14ac:dyDescent="0.25">
      <c r="C19" s="366" t="s">
        <v>160</v>
      </c>
      <c r="D19" s="366"/>
      <c r="E19" s="138"/>
      <c r="F19" s="138"/>
      <c r="I19" s="66"/>
      <c r="J19" s="67"/>
      <c r="K19" s="67"/>
    </row>
    <row r="20" spans="3:12" ht="34.5" customHeight="1" x14ac:dyDescent="0.25"/>
    <row r="21" spans="3:12" ht="57" customHeight="1" thickBot="1" x14ac:dyDescent="0.35">
      <c r="C21" s="360" t="s">
        <v>55</v>
      </c>
      <c r="D21" s="360"/>
      <c r="K21" s="373" t="s">
        <v>193</v>
      </c>
      <c r="L21" s="374"/>
    </row>
    <row r="22" spans="3:12" ht="45.75" customHeight="1" thickBot="1" x14ac:dyDescent="0.4">
      <c r="C22" s="361" t="s">
        <v>192</v>
      </c>
      <c r="D22" s="361"/>
      <c r="G22" s="44"/>
      <c r="K22" s="58" t="s">
        <v>27</v>
      </c>
      <c r="L22" s="196">
        <f>+L10/1000000</f>
        <v>6.1804172199999998</v>
      </c>
    </row>
    <row r="23" spans="3:12" ht="21" thickBot="1" x14ac:dyDescent="0.35">
      <c r="C23" s="333" t="s">
        <v>161</v>
      </c>
      <c r="D23" s="333"/>
      <c r="G23" s="44"/>
      <c r="K23" s="59" t="s">
        <v>28</v>
      </c>
      <c r="L23" s="196">
        <f t="shared" ref="L23:L26" si="0">+L11/1000000</f>
        <v>116.28143385</v>
      </c>
    </row>
    <row r="24" spans="3:12" ht="21" thickBot="1" x14ac:dyDescent="0.35">
      <c r="C24" s="364" t="s">
        <v>66</v>
      </c>
      <c r="D24" s="364"/>
      <c r="K24" s="58" t="s">
        <v>29</v>
      </c>
      <c r="L24" s="196">
        <f t="shared" si="0"/>
        <v>1.40977731</v>
      </c>
    </row>
    <row r="25" spans="3:12" ht="41.25" customHeight="1" thickBot="1" x14ac:dyDescent="0.3">
      <c r="C25" s="362" t="s">
        <v>11</v>
      </c>
      <c r="D25" s="363"/>
      <c r="K25" s="58" t="s">
        <v>30</v>
      </c>
      <c r="L25" s="196">
        <f t="shared" si="0"/>
        <v>5.0145693399999995</v>
      </c>
    </row>
    <row r="26" spans="3:12" ht="70.5" thickBot="1" x14ac:dyDescent="0.4">
      <c r="C26" s="237" t="s">
        <v>46</v>
      </c>
      <c r="D26" s="238">
        <f t="shared" ref="D26:D33" si="1">+D10/1000000</f>
        <v>83.14638715000001</v>
      </c>
      <c r="K26" s="58" t="s">
        <v>31</v>
      </c>
      <c r="L26" s="196">
        <f t="shared" si="0"/>
        <v>2.1166195399999999</v>
      </c>
    </row>
    <row r="27" spans="3:12" ht="70.5" thickBot="1" x14ac:dyDescent="0.4">
      <c r="C27" s="237" t="s">
        <v>220</v>
      </c>
      <c r="D27" s="238">
        <f t="shared" si="1"/>
        <v>6.0350582499999996</v>
      </c>
      <c r="K27" s="60" t="s">
        <v>41</v>
      </c>
      <c r="L27" s="197">
        <f>SUM(L22:L26)</f>
        <v>131.00281725999997</v>
      </c>
    </row>
    <row r="28" spans="3:12" ht="69.75" x14ac:dyDescent="0.35">
      <c r="C28" s="237" t="s">
        <v>47</v>
      </c>
      <c r="D28" s="238">
        <f t="shared" si="1"/>
        <v>1.4420636899999999</v>
      </c>
      <c r="K28" s="366" t="s">
        <v>160</v>
      </c>
      <c r="L28" s="366"/>
    </row>
    <row r="29" spans="3:12" ht="93" x14ac:dyDescent="0.35">
      <c r="C29" s="237" t="s">
        <v>48</v>
      </c>
      <c r="D29" s="238">
        <f t="shared" si="1"/>
        <v>0</v>
      </c>
    </row>
    <row r="30" spans="3:12" ht="69.75" x14ac:dyDescent="0.35">
      <c r="C30" s="237" t="s">
        <v>49</v>
      </c>
      <c r="D30" s="238">
        <f t="shared" si="1"/>
        <v>29.814333670000003</v>
      </c>
    </row>
    <row r="31" spans="3:12" ht="69.75" x14ac:dyDescent="0.35">
      <c r="C31" s="237" t="s">
        <v>50</v>
      </c>
      <c r="D31" s="238">
        <f t="shared" si="1"/>
        <v>6.2445349999999999</v>
      </c>
    </row>
    <row r="32" spans="3:12" ht="69.75" x14ac:dyDescent="0.35">
      <c r="C32" s="237" t="s">
        <v>51</v>
      </c>
      <c r="D32" s="238">
        <f t="shared" si="1"/>
        <v>0</v>
      </c>
    </row>
    <row r="33" spans="3:4" ht="69.75" x14ac:dyDescent="0.35">
      <c r="C33" s="237" t="s">
        <v>52</v>
      </c>
      <c r="D33" s="238">
        <f t="shared" si="1"/>
        <v>4.3204395</v>
      </c>
    </row>
    <row r="34" spans="3:4" ht="23.25" x14ac:dyDescent="0.35">
      <c r="C34" s="239" t="s">
        <v>41</v>
      </c>
      <c r="D34" s="240">
        <f>SUM(D26:D33)</f>
        <v>131.00281726000003</v>
      </c>
    </row>
    <row r="35" spans="3:4" ht="15.75" x14ac:dyDescent="0.25">
      <c r="C35" s="345" t="s">
        <v>170</v>
      </c>
      <c r="D35" s="345"/>
    </row>
    <row r="55" spans="10:11" x14ac:dyDescent="0.25">
      <c r="J55" s="366" t="s">
        <v>160</v>
      </c>
      <c r="K55" s="366"/>
    </row>
    <row r="65" spans="2:14" ht="21" customHeight="1" x14ac:dyDescent="0.25">
      <c r="C65" s="345" t="s">
        <v>170</v>
      </c>
      <c r="D65" s="345"/>
    </row>
    <row r="69" spans="2:14" ht="18.75" thickBot="1" x14ac:dyDescent="0.3">
      <c r="B69" s="57" t="s">
        <v>99</v>
      </c>
    </row>
    <row r="70" spans="2:14" ht="15" customHeight="1" x14ac:dyDescent="0.3">
      <c r="B70" s="350" t="s">
        <v>175</v>
      </c>
      <c r="C70" s="351"/>
      <c r="D70" s="351"/>
      <c r="E70" s="351"/>
      <c r="F70" s="351"/>
      <c r="G70" s="352"/>
      <c r="H70" s="50"/>
      <c r="J70" s="353" t="s">
        <v>205</v>
      </c>
      <c r="K70" s="354"/>
      <c r="L70" s="354"/>
      <c r="M70" s="354"/>
      <c r="N70" s="95"/>
    </row>
    <row r="71" spans="2:14" ht="15" customHeight="1" x14ac:dyDescent="0.25">
      <c r="B71" s="353"/>
      <c r="C71" s="354"/>
      <c r="D71" s="354"/>
      <c r="E71" s="354"/>
      <c r="F71" s="354"/>
      <c r="G71" s="355"/>
      <c r="J71" s="353"/>
      <c r="K71" s="354"/>
      <c r="L71" s="354"/>
      <c r="M71" s="354"/>
      <c r="N71" s="95"/>
    </row>
    <row r="72" spans="2:14" ht="15" customHeight="1" x14ac:dyDescent="0.25">
      <c r="B72" s="353"/>
      <c r="C72" s="354"/>
      <c r="D72" s="354"/>
      <c r="E72" s="354"/>
      <c r="F72" s="354"/>
      <c r="G72" s="355"/>
      <c r="J72" s="353"/>
      <c r="K72" s="354"/>
      <c r="L72" s="354"/>
      <c r="M72" s="354"/>
      <c r="N72" s="95"/>
    </row>
    <row r="73" spans="2:14" ht="15" customHeight="1" x14ac:dyDescent="0.25">
      <c r="B73" s="353"/>
      <c r="C73" s="354"/>
      <c r="D73" s="354"/>
      <c r="E73" s="354"/>
      <c r="F73" s="354"/>
      <c r="G73" s="355"/>
      <c r="J73" s="353"/>
      <c r="K73" s="354"/>
      <c r="L73" s="354"/>
      <c r="M73" s="354"/>
      <c r="N73" s="95"/>
    </row>
    <row r="74" spans="2:14" ht="81" customHeight="1" thickBot="1" x14ac:dyDescent="0.3">
      <c r="B74" s="356"/>
      <c r="C74" s="357"/>
      <c r="D74" s="357"/>
      <c r="E74" s="357"/>
      <c r="F74" s="357"/>
      <c r="G74" s="358"/>
      <c r="J74" s="353"/>
      <c r="K74" s="354"/>
      <c r="L74" s="354"/>
      <c r="M74" s="354"/>
      <c r="N74" s="95"/>
    </row>
    <row r="75" spans="2:14" ht="15.75" x14ac:dyDescent="0.25">
      <c r="B75" s="49"/>
      <c r="C75" s="49"/>
      <c r="D75" s="49"/>
      <c r="E75" s="49"/>
      <c r="F75" s="49"/>
      <c r="G75" s="49"/>
    </row>
    <row r="76" spans="2:14" ht="15.75" x14ac:dyDescent="0.25">
      <c r="B76" s="49"/>
      <c r="C76" s="49"/>
      <c r="D76" s="49"/>
      <c r="E76" s="49"/>
      <c r="F76" s="49"/>
      <c r="G76" s="49"/>
    </row>
    <row r="77" spans="2:14" ht="15.75" x14ac:dyDescent="0.25">
      <c r="B77" s="49"/>
      <c r="C77" s="49"/>
      <c r="D77" s="49"/>
      <c r="E77" s="49"/>
      <c r="F77" s="49"/>
      <c r="G77" s="49"/>
    </row>
    <row r="78" spans="2:14" ht="15.75" x14ac:dyDescent="0.25">
      <c r="B78" s="49"/>
      <c r="C78" s="49"/>
      <c r="D78" s="49"/>
      <c r="E78" s="49"/>
      <c r="F78" s="49"/>
      <c r="G78" s="49"/>
    </row>
    <row r="79" spans="2:14" ht="23.25" x14ac:dyDescent="0.35">
      <c r="B79" s="359" t="s">
        <v>101</v>
      </c>
      <c r="C79" s="359"/>
      <c r="D79" s="359"/>
      <c r="E79" s="359"/>
      <c r="F79" s="359"/>
      <c r="G79" s="359"/>
      <c r="J79" s="367" t="s">
        <v>152</v>
      </c>
      <c r="K79" s="367"/>
      <c r="L79" s="367"/>
      <c r="M79" s="367"/>
    </row>
    <row r="80" spans="2:14" ht="54.75" customHeight="1" thickBot="1" x14ac:dyDescent="0.35">
      <c r="B80" s="49"/>
      <c r="C80" s="49"/>
      <c r="D80" s="49"/>
      <c r="E80" s="49"/>
      <c r="F80" s="49"/>
      <c r="G80" s="49"/>
      <c r="J80" s="96" t="s">
        <v>114</v>
      </c>
      <c r="K80" s="96" t="s">
        <v>153</v>
      </c>
      <c r="L80" s="368" t="s">
        <v>126</v>
      </c>
      <c r="M80" s="368"/>
      <c r="N80" s="102"/>
    </row>
    <row r="81" spans="2:17" ht="58.5" customHeight="1" thickBot="1" x14ac:dyDescent="0.3">
      <c r="B81" s="347" t="s">
        <v>196</v>
      </c>
      <c r="C81" s="348"/>
      <c r="D81" s="348"/>
      <c r="E81" s="348"/>
      <c r="F81" s="348"/>
      <c r="G81" s="349"/>
      <c r="J81" s="97" t="s">
        <v>117</v>
      </c>
      <c r="K81" s="101" t="s">
        <v>118</v>
      </c>
      <c r="L81" s="381" t="s">
        <v>182</v>
      </c>
      <c r="M81" s="381"/>
    </row>
    <row r="82" spans="2:17" ht="234.75" thickBot="1" x14ac:dyDescent="0.3">
      <c r="B82" s="347" t="s">
        <v>197</v>
      </c>
      <c r="C82" s="348"/>
      <c r="D82" s="348"/>
      <c r="E82" s="348"/>
      <c r="F82" s="348"/>
      <c r="G82" s="349"/>
      <c r="J82" s="98" t="s">
        <v>119</v>
      </c>
      <c r="K82" s="99" t="s">
        <v>177</v>
      </c>
      <c r="L82" s="382" t="s">
        <v>168</v>
      </c>
      <c r="M82" s="382"/>
    </row>
    <row r="83" spans="2:17" ht="54.75" thickBot="1" x14ac:dyDescent="0.3">
      <c r="B83" s="347" t="s">
        <v>198</v>
      </c>
      <c r="C83" s="348"/>
      <c r="D83" s="348"/>
      <c r="E83" s="348"/>
      <c r="F83" s="348"/>
      <c r="G83" s="349"/>
      <c r="J83" s="97" t="s">
        <v>115</v>
      </c>
      <c r="K83" s="100" t="s">
        <v>116</v>
      </c>
      <c r="L83" s="381" t="s">
        <v>125</v>
      </c>
      <c r="M83" s="381"/>
      <c r="Q83" s="68" t="s">
        <v>103</v>
      </c>
    </row>
    <row r="84" spans="2:17" ht="144.75" thickBot="1" x14ac:dyDescent="0.3">
      <c r="B84" s="347" t="s">
        <v>199</v>
      </c>
      <c r="C84" s="348"/>
      <c r="D84" s="348"/>
      <c r="E84" s="348"/>
      <c r="F84" s="348"/>
      <c r="G84" s="349"/>
      <c r="J84" s="98" t="s">
        <v>121</v>
      </c>
      <c r="K84" s="99" t="s">
        <v>120</v>
      </c>
      <c r="L84" s="382" t="s">
        <v>169</v>
      </c>
      <c r="M84" s="382"/>
    </row>
    <row r="85" spans="2:17" ht="230.25" customHeight="1" thickBot="1" x14ac:dyDescent="0.3">
      <c r="B85" s="347" t="s">
        <v>203</v>
      </c>
      <c r="C85" s="348"/>
      <c r="D85" s="348"/>
      <c r="E85" s="348"/>
      <c r="F85" s="348"/>
      <c r="G85" s="349"/>
      <c r="J85" s="97" t="s">
        <v>122</v>
      </c>
      <c r="K85" s="100" t="s">
        <v>123</v>
      </c>
      <c r="L85" s="381" t="s">
        <v>124</v>
      </c>
      <c r="M85" s="381"/>
    </row>
    <row r="86" spans="2:17" ht="136.5" customHeight="1" thickBot="1" x14ac:dyDescent="0.3">
      <c r="B86" s="347" t="s">
        <v>204</v>
      </c>
      <c r="C86" s="348"/>
      <c r="D86" s="348"/>
      <c r="E86" s="348"/>
      <c r="F86" s="348"/>
      <c r="G86" s="349"/>
      <c r="J86" s="375" t="s">
        <v>128</v>
      </c>
      <c r="K86" s="376"/>
      <c r="L86" s="376"/>
      <c r="M86" s="377"/>
      <c r="N86" s="103"/>
      <c r="O86" s="104"/>
    </row>
    <row r="87" spans="2:17" ht="72.75" customHeight="1" thickBot="1" x14ac:dyDescent="0.45">
      <c r="B87" s="347" t="s">
        <v>200</v>
      </c>
      <c r="C87" s="348"/>
      <c r="D87" s="348"/>
      <c r="E87" s="348"/>
      <c r="F87" s="348"/>
      <c r="G87" s="349"/>
      <c r="J87" s="378" t="s">
        <v>127</v>
      </c>
      <c r="K87" s="379"/>
      <c r="L87" s="379"/>
      <c r="M87" s="380"/>
      <c r="N87" s="105"/>
      <c r="O87" s="105"/>
    </row>
    <row r="88" spans="2:17" ht="46.5" customHeight="1" thickBot="1" x14ac:dyDescent="0.45">
      <c r="B88" s="347" t="s">
        <v>201</v>
      </c>
      <c r="C88" s="348"/>
      <c r="D88" s="348"/>
      <c r="E88" s="348"/>
      <c r="F88" s="348"/>
      <c r="G88" s="349"/>
      <c r="J88" s="378" t="s">
        <v>154</v>
      </c>
      <c r="K88" s="379"/>
      <c r="L88" s="379"/>
      <c r="M88" s="380"/>
      <c r="N88" s="105"/>
      <c r="O88" s="105"/>
    </row>
    <row r="89" spans="2:17" ht="35.25" customHeight="1" x14ac:dyDescent="0.25"/>
    <row r="92" spans="2:17" x14ac:dyDescent="0.25">
      <c r="J92" t="s">
        <v>103</v>
      </c>
    </row>
  </sheetData>
  <mergeCells count="37">
    <mergeCell ref="J86:M86"/>
    <mergeCell ref="J87:M87"/>
    <mergeCell ref="J88:M88"/>
    <mergeCell ref="L81:M81"/>
    <mergeCell ref="L82:M82"/>
    <mergeCell ref="L83:M83"/>
    <mergeCell ref="L84:M84"/>
    <mergeCell ref="L85:M85"/>
    <mergeCell ref="J79:M79"/>
    <mergeCell ref="L80:M80"/>
    <mergeCell ref="C9:D9"/>
    <mergeCell ref="K9:L9"/>
    <mergeCell ref="K21:L21"/>
    <mergeCell ref="C65:D65"/>
    <mergeCell ref="C8:D8"/>
    <mergeCell ref="C19:D19"/>
    <mergeCell ref="K16:L16"/>
    <mergeCell ref="K28:L28"/>
    <mergeCell ref="J55:K55"/>
    <mergeCell ref="C23:D23"/>
    <mergeCell ref="C35:D35"/>
    <mergeCell ref="C3:L4"/>
    <mergeCell ref="B88:G88"/>
    <mergeCell ref="B70:G74"/>
    <mergeCell ref="B79:G79"/>
    <mergeCell ref="C21:D21"/>
    <mergeCell ref="C22:D22"/>
    <mergeCell ref="C25:D25"/>
    <mergeCell ref="C24:D24"/>
    <mergeCell ref="B83:G83"/>
    <mergeCell ref="B84:G84"/>
    <mergeCell ref="B85:G85"/>
    <mergeCell ref="B86:G86"/>
    <mergeCell ref="B87:G87"/>
    <mergeCell ref="B81:G81"/>
    <mergeCell ref="B82:G82"/>
    <mergeCell ref="J70:M7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4:AB73"/>
  <sheetViews>
    <sheetView zoomScale="25" zoomScaleNormal="25" workbookViewId="0">
      <selection activeCell="AV37" sqref="AV37"/>
    </sheetView>
  </sheetViews>
  <sheetFormatPr baseColWidth="10" defaultRowHeight="15" x14ac:dyDescent="0.25"/>
  <cols>
    <col min="2" max="2" width="7.5703125" bestFit="1" customWidth="1"/>
    <col min="3" max="3" width="38" customWidth="1"/>
    <col min="4" max="4" width="31.28515625" customWidth="1"/>
    <col min="5" max="5" width="24" customWidth="1"/>
  </cols>
  <sheetData>
    <row r="4" spans="2:28" ht="21" x14ac:dyDescent="0.35">
      <c r="B4" s="328" t="s">
        <v>92</v>
      </c>
      <c r="C4" s="328"/>
      <c r="D4" s="328"/>
      <c r="E4" s="328"/>
      <c r="F4" s="328"/>
      <c r="G4" s="328"/>
      <c r="H4" s="328"/>
      <c r="I4" s="328"/>
      <c r="J4" s="328"/>
      <c r="K4" s="328"/>
      <c r="L4" s="328"/>
      <c r="M4" s="328"/>
      <c r="R4" s="326" t="s">
        <v>143</v>
      </c>
      <c r="S4" s="326"/>
      <c r="T4" s="326"/>
      <c r="U4" s="326"/>
      <c r="V4" s="326"/>
      <c r="W4" s="326"/>
      <c r="X4" s="326"/>
      <c r="Y4" s="326"/>
      <c r="Z4" s="326"/>
      <c r="AA4" s="326"/>
      <c r="AB4" s="326"/>
    </row>
    <row r="5" spans="2:28" ht="21" x14ac:dyDescent="0.35">
      <c r="B5" s="328" t="s">
        <v>94</v>
      </c>
      <c r="C5" s="328"/>
      <c r="D5" s="328"/>
      <c r="E5" s="328"/>
      <c r="F5" s="328"/>
      <c r="G5" s="328"/>
      <c r="H5" s="328"/>
      <c r="I5" s="328"/>
      <c r="J5" s="328"/>
      <c r="K5" s="328"/>
      <c r="L5" s="328"/>
      <c r="M5" s="328"/>
      <c r="R5" s="77"/>
      <c r="S5" s="326" t="s">
        <v>136</v>
      </c>
      <c r="T5" s="326"/>
      <c r="U5" s="326"/>
      <c r="V5" s="326"/>
      <c r="W5" s="326"/>
      <c r="X5" s="326"/>
      <c r="Y5" s="326"/>
      <c r="Z5" s="326"/>
      <c r="AA5" s="326"/>
      <c r="AB5" s="326"/>
    </row>
    <row r="6" spans="2:28" ht="18.75" x14ac:dyDescent="0.3">
      <c r="B6" s="328" t="s">
        <v>206</v>
      </c>
      <c r="C6" s="328"/>
      <c r="D6" s="328"/>
      <c r="E6" s="328"/>
      <c r="F6" s="328"/>
      <c r="G6" s="328"/>
      <c r="H6" s="328"/>
      <c r="I6" s="328"/>
      <c r="J6" s="328"/>
      <c r="K6" s="328"/>
      <c r="L6" s="328"/>
      <c r="M6" s="328"/>
      <c r="N6" s="52"/>
    </row>
    <row r="7" spans="2:28" ht="19.5" thickBot="1" x14ac:dyDescent="0.35">
      <c r="B7" s="385" t="s">
        <v>93</v>
      </c>
      <c r="C7" s="385"/>
      <c r="D7" s="385"/>
      <c r="E7" s="385"/>
      <c r="F7" s="385"/>
      <c r="G7" s="385"/>
      <c r="H7" s="385"/>
      <c r="I7" s="385"/>
      <c r="J7" s="385"/>
      <c r="K7" s="385"/>
      <c r="L7" s="385"/>
      <c r="M7" s="385"/>
    </row>
    <row r="8" spans="2:28" x14ac:dyDescent="0.25">
      <c r="B8" s="11"/>
      <c r="C8" s="12"/>
      <c r="D8" s="12"/>
      <c r="E8" s="12"/>
      <c r="F8" s="12"/>
      <c r="G8" s="12"/>
      <c r="H8" s="12"/>
      <c r="I8" s="12"/>
      <c r="J8" s="12"/>
      <c r="K8" s="12"/>
      <c r="L8" s="12"/>
      <c r="M8" s="13"/>
    </row>
    <row r="9" spans="2:28" ht="15.75" x14ac:dyDescent="0.25">
      <c r="B9" s="14"/>
      <c r="C9" s="386" t="s">
        <v>12</v>
      </c>
      <c r="D9" s="386"/>
      <c r="M9" s="15"/>
    </row>
    <row r="10" spans="2:28" x14ac:dyDescent="0.25">
      <c r="B10" s="14"/>
      <c r="M10" s="15"/>
    </row>
    <row r="11" spans="2:28" ht="18.75" x14ac:dyDescent="0.25">
      <c r="B11" s="14"/>
      <c r="C11" s="10" t="s">
        <v>40</v>
      </c>
      <c r="D11" s="78" t="s">
        <v>137</v>
      </c>
      <c r="M11" s="15"/>
    </row>
    <row r="12" spans="2:28" ht="18.75" x14ac:dyDescent="0.3">
      <c r="B12" s="14"/>
      <c r="C12" s="9" t="s">
        <v>32</v>
      </c>
      <c r="D12" s="206">
        <v>87472626.269999996</v>
      </c>
      <c r="M12" s="15"/>
    </row>
    <row r="13" spans="2:28" ht="18.75" x14ac:dyDescent="0.3">
      <c r="B13" s="14"/>
      <c r="C13" s="9" t="s">
        <v>35</v>
      </c>
      <c r="D13" s="206">
        <v>4171002.88</v>
      </c>
      <c r="M13" s="15"/>
    </row>
    <row r="14" spans="2:28" ht="18.75" x14ac:dyDescent="0.3">
      <c r="B14" s="14"/>
      <c r="C14" s="9" t="s">
        <v>34</v>
      </c>
      <c r="D14" s="206">
        <v>4479679.84</v>
      </c>
      <c r="M14" s="15"/>
    </row>
    <row r="15" spans="2:28" ht="18.75" x14ac:dyDescent="0.3">
      <c r="B15" s="14"/>
      <c r="C15" s="9" t="s">
        <v>33</v>
      </c>
      <c r="D15" s="206">
        <v>4143840.12</v>
      </c>
      <c r="M15" s="15"/>
    </row>
    <row r="16" spans="2:28" ht="18.75" x14ac:dyDescent="0.3">
      <c r="B16" s="14"/>
      <c r="C16" s="9" t="s">
        <v>36</v>
      </c>
      <c r="D16" s="206">
        <v>3835719.31</v>
      </c>
      <c r="M16" s="15"/>
    </row>
    <row r="17" spans="2:13" ht="18.75" x14ac:dyDescent="0.3">
      <c r="B17" s="14"/>
      <c r="C17" s="9" t="s">
        <v>37</v>
      </c>
      <c r="D17" s="206">
        <v>11596257.67</v>
      </c>
      <c r="M17" s="15"/>
    </row>
    <row r="18" spans="2:13" ht="37.5" x14ac:dyDescent="0.3">
      <c r="B18" s="14"/>
      <c r="C18" s="9" t="s">
        <v>38</v>
      </c>
      <c r="D18" s="206">
        <v>6327475.6500000004</v>
      </c>
      <c r="M18" s="15"/>
    </row>
    <row r="19" spans="2:13" ht="18.75" x14ac:dyDescent="0.3">
      <c r="B19" s="14"/>
      <c r="C19" s="9" t="s">
        <v>39</v>
      </c>
      <c r="D19" s="206">
        <v>4576215.5199999996</v>
      </c>
      <c r="M19" s="15"/>
    </row>
    <row r="20" spans="2:13" ht="18.75" x14ac:dyDescent="0.3">
      <c r="B20" s="14"/>
      <c r="C20" s="9" t="s">
        <v>53</v>
      </c>
      <c r="D20" s="206">
        <v>4400000</v>
      </c>
      <c r="M20" s="15"/>
    </row>
    <row r="21" spans="2:13" ht="18.75" x14ac:dyDescent="0.25">
      <c r="B21" s="14"/>
      <c r="C21" s="10" t="s">
        <v>41</v>
      </c>
      <c r="D21" s="217">
        <f>SUM(D12:D20)</f>
        <v>131002817.26000001</v>
      </c>
      <c r="M21" s="15"/>
    </row>
    <row r="22" spans="2:13" x14ac:dyDescent="0.25">
      <c r="B22" s="14"/>
      <c r="M22" s="15"/>
    </row>
    <row r="23" spans="2:13" x14ac:dyDescent="0.25">
      <c r="B23" s="14"/>
      <c r="M23" s="15"/>
    </row>
    <row r="24" spans="2:13" ht="15.75" thickBot="1" x14ac:dyDescent="0.3">
      <c r="B24" s="16"/>
      <c r="C24" s="17"/>
      <c r="D24" s="17"/>
      <c r="E24" s="17"/>
      <c r="F24" s="17"/>
      <c r="G24" s="17"/>
      <c r="H24" s="17"/>
      <c r="I24" s="17"/>
      <c r="J24" s="17"/>
      <c r="K24" s="17"/>
      <c r="L24" s="17"/>
      <c r="M24" s="18"/>
    </row>
    <row r="26" spans="2:13" x14ac:dyDescent="0.25">
      <c r="B26" s="366" t="s">
        <v>160</v>
      </c>
      <c r="C26" s="366"/>
      <c r="D26" s="366"/>
    </row>
    <row r="28" spans="2:13" ht="18.75" x14ac:dyDescent="0.3">
      <c r="B28" s="50" t="s">
        <v>67</v>
      </c>
    </row>
    <row r="29" spans="2:13" ht="20.25" x14ac:dyDescent="0.25">
      <c r="B29" s="387" t="s">
        <v>68</v>
      </c>
      <c r="C29" s="388"/>
      <c r="D29" s="388"/>
      <c r="E29" s="388"/>
      <c r="F29" s="389"/>
    </row>
    <row r="30" spans="2:13" ht="108.75" customHeight="1" x14ac:dyDescent="0.25">
      <c r="B30" s="390" t="s">
        <v>69</v>
      </c>
      <c r="C30" s="390"/>
      <c r="D30" s="390"/>
      <c r="E30" s="390"/>
      <c r="F30" s="390"/>
    </row>
    <row r="31" spans="2:13" ht="131.25" customHeight="1" x14ac:dyDescent="0.25">
      <c r="B31" s="390" t="s">
        <v>70</v>
      </c>
      <c r="C31" s="390"/>
      <c r="D31" s="390"/>
      <c r="E31" s="390"/>
      <c r="F31" s="390"/>
    </row>
    <row r="32" spans="2:13" ht="24" customHeight="1" x14ac:dyDescent="0.25">
      <c r="B32" s="394" t="s">
        <v>71</v>
      </c>
      <c r="C32" s="394"/>
      <c r="D32" s="394"/>
      <c r="E32" s="394"/>
      <c r="F32" s="394"/>
    </row>
    <row r="33" spans="2:20" ht="79.5" customHeight="1" x14ac:dyDescent="0.25">
      <c r="B33" s="390" t="s">
        <v>72</v>
      </c>
      <c r="C33" s="390"/>
      <c r="D33" s="390"/>
      <c r="E33" s="390"/>
      <c r="F33" s="390"/>
    </row>
    <row r="34" spans="2:20" ht="111.75" customHeight="1" x14ac:dyDescent="0.25">
      <c r="B34" s="390" t="s">
        <v>73</v>
      </c>
      <c r="C34" s="390"/>
      <c r="D34" s="390"/>
      <c r="E34" s="390"/>
      <c r="F34" s="390"/>
    </row>
    <row r="35" spans="2:20" ht="41.25" customHeight="1" x14ac:dyDescent="0.25">
      <c r="B35" s="391" t="s">
        <v>74</v>
      </c>
      <c r="C35" s="392"/>
      <c r="D35" s="392"/>
      <c r="E35" s="392"/>
      <c r="F35" s="393"/>
    </row>
    <row r="36" spans="2:20" ht="43.5" customHeight="1" x14ac:dyDescent="0.3">
      <c r="B36" s="384" t="s">
        <v>166</v>
      </c>
      <c r="C36" s="384"/>
      <c r="D36" s="384"/>
      <c r="E36" s="384"/>
      <c r="F36" s="384"/>
    </row>
    <row r="37" spans="2:20" x14ac:dyDescent="0.25">
      <c r="B37" s="331"/>
      <c r="C37" s="331"/>
      <c r="D37" s="331"/>
      <c r="E37" s="331"/>
    </row>
    <row r="38" spans="2:20" x14ac:dyDescent="0.25">
      <c r="R38" s="138"/>
      <c r="S38" s="138"/>
      <c r="T38" s="138"/>
    </row>
    <row r="39" spans="2:20" ht="18.75" x14ac:dyDescent="0.3">
      <c r="B39" s="333" t="s">
        <v>207</v>
      </c>
      <c r="C39" s="333"/>
      <c r="D39" s="333"/>
      <c r="E39" s="333"/>
      <c r="F39" s="333"/>
    </row>
    <row r="40" spans="2:20" ht="75" customHeight="1" x14ac:dyDescent="0.25">
      <c r="B40" s="395" t="s">
        <v>40</v>
      </c>
      <c r="C40" s="396"/>
      <c r="D40" s="62" t="s">
        <v>104</v>
      </c>
      <c r="E40" s="159" t="s">
        <v>130</v>
      </c>
      <c r="F40" s="223"/>
    </row>
    <row r="41" spans="2:20" ht="18.75" x14ac:dyDescent="0.3">
      <c r="B41" s="397" t="s">
        <v>32</v>
      </c>
      <c r="C41" s="398"/>
      <c r="D41" s="63" t="s">
        <v>105</v>
      </c>
      <c r="E41" s="160">
        <f>+D12/1000000</f>
        <v>87.472626269999992</v>
      </c>
      <c r="F41" s="221"/>
    </row>
    <row r="42" spans="2:20" ht="18.75" x14ac:dyDescent="0.3">
      <c r="B42" s="397" t="s">
        <v>35</v>
      </c>
      <c r="C42" s="398"/>
      <c r="D42" s="63" t="s">
        <v>106</v>
      </c>
      <c r="E42" s="160">
        <f t="shared" ref="E42:E49" si="0">+D13/1000000</f>
        <v>4.1710028799999996</v>
      </c>
      <c r="F42" s="221"/>
    </row>
    <row r="43" spans="2:20" ht="37.5" x14ac:dyDescent="0.3">
      <c r="B43" s="397" t="s">
        <v>34</v>
      </c>
      <c r="C43" s="398"/>
      <c r="D43" s="64" t="s">
        <v>107</v>
      </c>
      <c r="E43" s="160">
        <f t="shared" si="0"/>
        <v>4.4796798400000002</v>
      </c>
      <c r="F43" s="221"/>
    </row>
    <row r="44" spans="2:20" ht="18.75" x14ac:dyDescent="0.3">
      <c r="B44" s="397" t="s">
        <v>33</v>
      </c>
      <c r="C44" s="398"/>
      <c r="D44" s="63" t="s">
        <v>108</v>
      </c>
      <c r="E44" s="160">
        <f t="shared" si="0"/>
        <v>4.1438401200000001</v>
      </c>
      <c r="F44" s="221"/>
    </row>
    <row r="45" spans="2:20" ht="37.5" x14ac:dyDescent="0.3">
      <c r="B45" s="397" t="s">
        <v>36</v>
      </c>
      <c r="C45" s="398"/>
      <c r="D45" s="64" t="s">
        <v>109</v>
      </c>
      <c r="E45" s="160">
        <f t="shared" si="0"/>
        <v>3.83571931</v>
      </c>
      <c r="F45" s="221"/>
    </row>
    <row r="46" spans="2:20" ht="75" x14ac:dyDescent="0.3">
      <c r="B46" s="397" t="s">
        <v>37</v>
      </c>
      <c r="C46" s="398"/>
      <c r="D46" s="64" t="s">
        <v>110</v>
      </c>
      <c r="E46" s="160">
        <f t="shared" si="0"/>
        <v>11.59625767</v>
      </c>
      <c r="F46" s="221"/>
    </row>
    <row r="47" spans="2:20" ht="18.75" x14ac:dyDescent="0.3">
      <c r="B47" s="397" t="s">
        <v>38</v>
      </c>
      <c r="C47" s="398"/>
      <c r="D47" s="63" t="s">
        <v>111</v>
      </c>
      <c r="E47" s="160">
        <f t="shared" si="0"/>
        <v>6.3274756500000002</v>
      </c>
      <c r="F47" s="221"/>
    </row>
    <row r="48" spans="2:20" ht="18.75" x14ac:dyDescent="0.3">
      <c r="B48" s="397" t="s">
        <v>39</v>
      </c>
      <c r="C48" s="398"/>
      <c r="D48" s="63" t="s">
        <v>112</v>
      </c>
      <c r="E48" s="160">
        <f t="shared" si="0"/>
        <v>4.5762155199999999</v>
      </c>
      <c r="F48" s="221"/>
    </row>
    <row r="49" spans="2:6" ht="18.75" x14ac:dyDescent="0.3">
      <c r="B49" s="397" t="s">
        <v>53</v>
      </c>
      <c r="C49" s="398"/>
      <c r="D49" s="63" t="s">
        <v>113</v>
      </c>
      <c r="E49" s="160">
        <f t="shared" si="0"/>
        <v>4.4000000000000004</v>
      </c>
      <c r="F49" s="221"/>
    </row>
    <row r="50" spans="2:6" ht="18.75" x14ac:dyDescent="0.25">
      <c r="B50" s="399" t="s">
        <v>41</v>
      </c>
      <c r="C50" s="400"/>
      <c r="D50" s="61"/>
      <c r="E50" s="220">
        <f>SUM(E41:E49)</f>
        <v>131.00281726</v>
      </c>
      <c r="F50" s="224"/>
    </row>
    <row r="53" spans="2:6" ht="69" customHeight="1" x14ac:dyDescent="0.3">
      <c r="B53" s="383" t="s">
        <v>221</v>
      </c>
      <c r="C53" s="383"/>
      <c r="D53" s="383"/>
      <c r="E53" s="222"/>
      <c r="F53" s="222"/>
    </row>
    <row r="54" spans="2:6" ht="75" x14ac:dyDescent="0.35">
      <c r="B54" s="403" t="s">
        <v>149</v>
      </c>
      <c r="C54" s="403"/>
      <c r="D54" s="159" t="s">
        <v>148</v>
      </c>
      <c r="E54" s="404"/>
      <c r="F54" s="405"/>
    </row>
    <row r="55" spans="2:6" ht="18.75" x14ac:dyDescent="0.3">
      <c r="B55" s="406" t="s">
        <v>32</v>
      </c>
      <c r="C55" s="406"/>
      <c r="D55" s="160">
        <f>+E41</f>
        <v>87.472626269999992</v>
      </c>
      <c r="E55" s="401"/>
      <c r="F55" s="402"/>
    </row>
    <row r="56" spans="2:6" ht="18.75" x14ac:dyDescent="0.3">
      <c r="B56" s="406" t="s">
        <v>35</v>
      </c>
      <c r="C56" s="406"/>
      <c r="D56" s="160">
        <f t="shared" ref="D56:D63" si="1">+E42</f>
        <v>4.1710028799999996</v>
      </c>
      <c r="E56" s="401"/>
      <c r="F56" s="402"/>
    </row>
    <row r="57" spans="2:6" ht="18.75" x14ac:dyDescent="0.3">
      <c r="B57" s="406" t="s">
        <v>34</v>
      </c>
      <c r="C57" s="406"/>
      <c r="D57" s="160">
        <f t="shared" si="1"/>
        <v>4.4796798400000002</v>
      </c>
      <c r="E57" s="401"/>
      <c r="F57" s="402"/>
    </row>
    <row r="58" spans="2:6" ht="18.75" x14ac:dyDescent="0.3">
      <c r="B58" s="406" t="s">
        <v>33</v>
      </c>
      <c r="C58" s="406"/>
      <c r="D58" s="160">
        <f t="shared" si="1"/>
        <v>4.1438401200000001</v>
      </c>
      <c r="E58" s="401"/>
      <c r="F58" s="402"/>
    </row>
    <row r="59" spans="2:6" ht="18.75" x14ac:dyDescent="0.3">
      <c r="B59" s="406" t="s">
        <v>36</v>
      </c>
      <c r="C59" s="406"/>
      <c r="D59" s="160">
        <f t="shared" si="1"/>
        <v>3.83571931</v>
      </c>
      <c r="E59" s="401"/>
      <c r="F59" s="402"/>
    </row>
    <row r="60" spans="2:6" ht="18.75" x14ac:dyDescent="0.3">
      <c r="B60" s="406" t="s">
        <v>37</v>
      </c>
      <c r="C60" s="406"/>
      <c r="D60" s="160">
        <f t="shared" si="1"/>
        <v>11.59625767</v>
      </c>
      <c r="E60" s="401"/>
      <c r="F60" s="402"/>
    </row>
    <row r="61" spans="2:6" ht="18.75" x14ac:dyDescent="0.3">
      <c r="B61" s="406" t="s">
        <v>38</v>
      </c>
      <c r="C61" s="406"/>
      <c r="D61" s="160">
        <f t="shared" si="1"/>
        <v>6.3274756500000002</v>
      </c>
      <c r="E61" s="401"/>
      <c r="F61" s="402"/>
    </row>
    <row r="62" spans="2:6" ht="18.75" x14ac:dyDescent="0.3">
      <c r="B62" s="406" t="s">
        <v>39</v>
      </c>
      <c r="C62" s="406"/>
      <c r="D62" s="160">
        <f t="shared" si="1"/>
        <v>4.5762155199999999</v>
      </c>
      <c r="E62" s="401"/>
      <c r="F62" s="402"/>
    </row>
    <row r="63" spans="2:6" ht="18.75" x14ac:dyDescent="0.3">
      <c r="B63" s="406" t="s">
        <v>53</v>
      </c>
      <c r="C63" s="406"/>
      <c r="D63" s="160">
        <f t="shared" si="1"/>
        <v>4.4000000000000004</v>
      </c>
      <c r="E63" s="401"/>
      <c r="F63" s="402"/>
    </row>
    <row r="64" spans="2:6" ht="18.75" x14ac:dyDescent="0.3">
      <c r="B64" s="403" t="s">
        <v>41</v>
      </c>
      <c r="C64" s="403"/>
      <c r="D64" s="161">
        <f>SUM(D55:D63)</f>
        <v>131.00281726</v>
      </c>
      <c r="E64" s="407"/>
      <c r="F64" s="408"/>
    </row>
    <row r="73" spans="5:5" x14ac:dyDescent="0.25">
      <c r="E73" t="s">
        <v>183</v>
      </c>
    </row>
  </sheetData>
  <mergeCells count="52">
    <mergeCell ref="B63:C63"/>
    <mergeCell ref="E63:F63"/>
    <mergeCell ref="B64:C64"/>
    <mergeCell ref="E64:F64"/>
    <mergeCell ref="B60:C60"/>
    <mergeCell ref="E60:F60"/>
    <mergeCell ref="B61:C61"/>
    <mergeCell ref="E61:F61"/>
    <mergeCell ref="B62:C62"/>
    <mergeCell ref="E62:F62"/>
    <mergeCell ref="B47:C47"/>
    <mergeCell ref="B48:C48"/>
    <mergeCell ref="B49:C49"/>
    <mergeCell ref="B50:C50"/>
    <mergeCell ref="E59:F59"/>
    <mergeCell ref="B54:C54"/>
    <mergeCell ref="E54:F54"/>
    <mergeCell ref="B55:C55"/>
    <mergeCell ref="E55:F55"/>
    <mergeCell ref="B56:C56"/>
    <mergeCell ref="E56:F56"/>
    <mergeCell ref="B57:C57"/>
    <mergeCell ref="E57:F57"/>
    <mergeCell ref="B58:C58"/>
    <mergeCell ref="E58:F58"/>
    <mergeCell ref="B59:C59"/>
    <mergeCell ref="B42:C42"/>
    <mergeCell ref="B43:C43"/>
    <mergeCell ref="B44:C44"/>
    <mergeCell ref="B45:C45"/>
    <mergeCell ref="B46:C46"/>
    <mergeCell ref="B31:F31"/>
    <mergeCell ref="B32:F32"/>
    <mergeCell ref="B39:F39"/>
    <mergeCell ref="B40:C40"/>
    <mergeCell ref="B41:C41"/>
    <mergeCell ref="B53:D53"/>
    <mergeCell ref="R4:AB4"/>
    <mergeCell ref="S5:AB5"/>
    <mergeCell ref="B37:E37"/>
    <mergeCell ref="B36:F36"/>
    <mergeCell ref="B4:M4"/>
    <mergeCell ref="B5:M5"/>
    <mergeCell ref="B7:M7"/>
    <mergeCell ref="B6:M6"/>
    <mergeCell ref="C9:D9"/>
    <mergeCell ref="B26:D26"/>
    <mergeCell ref="B29:F29"/>
    <mergeCell ref="B33:F33"/>
    <mergeCell ref="B34:F34"/>
    <mergeCell ref="B35:F35"/>
    <mergeCell ref="B30:F3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FF0000"/>
  </sheetPr>
  <dimension ref="A3:N91"/>
  <sheetViews>
    <sheetView topLeftCell="A28" zoomScale="75" zoomScaleNormal="75" workbookViewId="0">
      <selection activeCell="I30" sqref="I30"/>
    </sheetView>
  </sheetViews>
  <sheetFormatPr baseColWidth="10" defaultRowHeight="15" x14ac:dyDescent="0.25"/>
  <cols>
    <col min="3" max="3" width="38" customWidth="1"/>
    <col min="4" max="4" width="91.140625" bestFit="1" customWidth="1"/>
    <col min="5" max="5" width="25.5703125" customWidth="1"/>
    <col min="6" max="6" width="35" customWidth="1"/>
    <col min="7" max="7" width="37.7109375" bestFit="1" customWidth="1"/>
    <col min="8" max="8" width="23" customWidth="1"/>
    <col min="9" max="10" width="30.85546875" customWidth="1"/>
    <col min="11" max="12" width="41.85546875" style="20" customWidth="1"/>
    <col min="13" max="13" width="39.5703125" customWidth="1"/>
  </cols>
  <sheetData>
    <row r="3" spans="3:13" ht="26.25" x14ac:dyDescent="0.4">
      <c r="C3" s="346" t="s">
        <v>55</v>
      </c>
      <c r="D3" s="346"/>
      <c r="E3" s="346"/>
      <c r="F3" s="346"/>
      <c r="G3" s="346"/>
      <c r="H3" s="346"/>
      <c r="I3" s="346"/>
      <c r="J3" s="346"/>
      <c r="K3" s="346"/>
      <c r="L3" s="346"/>
      <c r="M3" s="346"/>
    </row>
    <row r="5" spans="3:13" ht="28.5" x14ac:dyDescent="0.45">
      <c r="C5" s="428" t="s">
        <v>208</v>
      </c>
      <c r="D5" s="429"/>
      <c r="E5" s="429"/>
      <c r="F5" s="429"/>
      <c r="G5" s="429"/>
      <c r="H5" s="429"/>
      <c r="I5" s="429"/>
      <c r="J5" s="429"/>
      <c r="K5" s="429"/>
      <c r="L5" s="429"/>
      <c r="M5" s="430"/>
    </row>
    <row r="8" spans="3:13" ht="60" customHeight="1" thickBot="1" x14ac:dyDescent="0.4">
      <c r="C8" s="423" t="s">
        <v>172</v>
      </c>
      <c r="D8" s="424"/>
      <c r="E8" s="198"/>
      <c r="F8" s="425" t="s">
        <v>77</v>
      </c>
      <c r="G8" s="425"/>
      <c r="H8" s="425"/>
      <c r="J8" s="411" t="s">
        <v>77</v>
      </c>
      <c r="K8" s="411"/>
      <c r="L8" s="411"/>
      <c r="M8" s="246"/>
    </row>
    <row r="9" spans="3:13" ht="61.5" customHeight="1" thickBot="1" x14ac:dyDescent="0.4">
      <c r="C9" s="207" t="s">
        <v>8</v>
      </c>
      <c r="D9" s="228">
        <v>544598985</v>
      </c>
      <c r="E9" s="164"/>
      <c r="F9" s="426" t="s">
        <v>176</v>
      </c>
      <c r="G9" s="427"/>
      <c r="H9" s="427"/>
      <c r="J9" s="431" t="s">
        <v>171</v>
      </c>
      <c r="K9" s="431"/>
      <c r="L9" s="431"/>
      <c r="M9" s="246"/>
    </row>
    <row r="10" spans="3:13" ht="53.25" customHeight="1" thickBot="1" x14ac:dyDescent="0.4">
      <c r="C10" s="207" t="s">
        <v>9</v>
      </c>
      <c r="D10" s="228">
        <v>83146387.150000006</v>
      </c>
      <c r="E10" s="164"/>
      <c r="F10" s="420" t="s">
        <v>209</v>
      </c>
      <c r="G10" s="326"/>
      <c r="H10" s="326"/>
      <c r="J10" s="411" t="s">
        <v>210</v>
      </c>
      <c r="K10" s="411"/>
      <c r="L10" s="411"/>
      <c r="M10" s="246"/>
    </row>
    <row r="11" spans="3:13" ht="54" customHeight="1" thickBot="1" x14ac:dyDescent="0.4">
      <c r="C11" s="207" t="s">
        <v>10</v>
      </c>
      <c r="D11" s="228">
        <v>15.27</v>
      </c>
      <c r="E11" s="165"/>
      <c r="F11" s="420" t="s">
        <v>84</v>
      </c>
      <c r="G11" s="326"/>
      <c r="H11" s="326"/>
      <c r="J11" s="145"/>
      <c r="K11" s="145" t="s">
        <v>185</v>
      </c>
      <c r="L11" s="146" t="s">
        <v>131</v>
      </c>
      <c r="M11" s="246"/>
    </row>
    <row r="12" spans="3:13" ht="32.25" customHeight="1" thickBot="1" x14ac:dyDescent="0.4">
      <c r="C12" s="208"/>
      <c r="D12" s="228"/>
      <c r="E12" s="164"/>
      <c r="F12" s="133" t="s">
        <v>2</v>
      </c>
      <c r="G12" s="418">
        <f>+D9/1000000</f>
        <v>544.59898499999997</v>
      </c>
      <c r="H12" s="419"/>
      <c r="J12" s="147" t="s">
        <v>2</v>
      </c>
      <c r="K12" s="244">
        <v>10262000</v>
      </c>
      <c r="L12" s="233">
        <f>+K12/1000000</f>
        <v>10.262</v>
      </c>
      <c r="M12" s="246"/>
    </row>
    <row r="13" spans="3:13" ht="41.25" thickBot="1" x14ac:dyDescent="0.4">
      <c r="C13" s="207" t="s">
        <v>18</v>
      </c>
      <c r="D13" s="247">
        <v>795</v>
      </c>
      <c r="E13" s="166"/>
      <c r="F13" s="133" t="s">
        <v>75</v>
      </c>
      <c r="G13" s="418">
        <f>+D10/1000000</f>
        <v>83.14638715000001</v>
      </c>
      <c r="H13" s="419"/>
      <c r="J13" s="147" t="s">
        <v>75</v>
      </c>
      <c r="K13" s="244">
        <v>3061802.45</v>
      </c>
      <c r="L13" s="233">
        <f t="shared" ref="L13:L14" si="0">+K13/1000000</f>
        <v>3.0618024500000001</v>
      </c>
      <c r="M13" s="246"/>
    </row>
    <row r="14" spans="3:13" ht="90.75" customHeight="1" thickBot="1" x14ac:dyDescent="0.4">
      <c r="C14" s="207" t="s">
        <v>17</v>
      </c>
      <c r="D14" s="248" t="s">
        <v>223</v>
      </c>
      <c r="E14" s="167"/>
      <c r="F14" s="133" t="s">
        <v>76</v>
      </c>
      <c r="G14" s="418">
        <f>+G12-G13</f>
        <v>461.45259784999996</v>
      </c>
      <c r="H14" s="419"/>
      <c r="I14" s="79"/>
      <c r="J14" s="147" t="s">
        <v>76</v>
      </c>
      <c r="K14" s="244">
        <v>7200197.5499999998</v>
      </c>
      <c r="L14" s="233">
        <f t="shared" si="0"/>
        <v>7.2001975499999995</v>
      </c>
      <c r="M14" s="246"/>
    </row>
    <row r="15" spans="3:13" ht="48" thickBot="1" x14ac:dyDescent="0.4">
      <c r="C15" s="207" t="s">
        <v>16</v>
      </c>
      <c r="D15" s="247">
        <v>3019</v>
      </c>
      <c r="E15" s="166"/>
      <c r="F15" s="234" t="s">
        <v>186</v>
      </c>
      <c r="J15" s="153" t="s">
        <v>85</v>
      </c>
      <c r="K15" s="245">
        <v>29.84</v>
      </c>
      <c r="L15" s="235">
        <v>29.8</v>
      </c>
      <c r="M15" s="246"/>
    </row>
    <row r="16" spans="3:13" ht="49.5" customHeight="1" thickBot="1" x14ac:dyDescent="0.4">
      <c r="C16" s="207" t="s">
        <v>15</v>
      </c>
      <c r="D16" s="247">
        <v>51</v>
      </c>
      <c r="E16" s="166"/>
      <c r="H16" s="44"/>
      <c r="J16" s="234" t="s">
        <v>186</v>
      </c>
      <c r="K16" s="75"/>
      <c r="L16" s="76"/>
      <c r="M16" s="253"/>
    </row>
    <row r="17" spans="3:13" ht="32.25" customHeight="1" thickBot="1" x14ac:dyDescent="0.3">
      <c r="C17" s="209" t="s">
        <v>162</v>
      </c>
      <c r="D17" s="229">
        <v>4302</v>
      </c>
      <c r="E17" s="166"/>
      <c r="F17" s="53"/>
      <c r="G17" s="246"/>
      <c r="H17" s="246"/>
      <c r="I17" s="246"/>
      <c r="J17" s="246"/>
      <c r="K17" s="246"/>
      <c r="L17" s="246"/>
      <c r="M17" s="246"/>
    </row>
    <row r="18" spans="3:13" ht="39" customHeight="1" x14ac:dyDescent="0.25">
      <c r="C18" s="234" t="s">
        <v>186</v>
      </c>
      <c r="D18" s="148"/>
      <c r="E18" s="249"/>
      <c r="F18" s="53"/>
      <c r="G18" s="234"/>
      <c r="K18" s="22"/>
      <c r="L18" s="22"/>
    </row>
    <row r="19" spans="3:13" ht="80.25" customHeight="1" x14ac:dyDescent="0.25">
      <c r="C19" s="433" t="s">
        <v>173</v>
      </c>
      <c r="D19" s="433"/>
      <c r="E19" s="158"/>
      <c r="F19" s="53"/>
      <c r="G19" s="432"/>
      <c r="H19" s="432"/>
      <c r="I19" s="432"/>
      <c r="J19" s="155"/>
      <c r="K19" s="22"/>
      <c r="L19" s="22"/>
    </row>
    <row r="20" spans="3:13" ht="17.25" customHeight="1" x14ac:dyDescent="0.25">
      <c r="C20" s="433"/>
      <c r="D20" s="433"/>
      <c r="E20" s="158"/>
      <c r="I20" s="134"/>
      <c r="J20" s="134"/>
      <c r="K20" s="134"/>
      <c r="L20" s="134"/>
      <c r="M20" s="134"/>
    </row>
    <row r="21" spans="3:13" ht="54" customHeight="1" x14ac:dyDescent="0.25">
      <c r="C21" s="433"/>
      <c r="D21" s="433"/>
      <c r="E21" s="158"/>
      <c r="K21" s="22"/>
      <c r="L21" s="22"/>
    </row>
    <row r="22" spans="3:13" ht="24" customHeight="1" x14ac:dyDescent="0.25">
      <c r="C22" s="72"/>
      <c r="D22" s="72"/>
      <c r="E22" s="72"/>
      <c r="K22" s="22"/>
      <c r="L22" s="22"/>
    </row>
    <row r="23" spans="3:13" ht="103.5" customHeight="1" x14ac:dyDescent="0.25">
      <c r="C23" s="72"/>
      <c r="D23" s="72"/>
      <c r="E23" s="72"/>
      <c r="K23" s="22"/>
      <c r="L23" s="22"/>
    </row>
    <row r="24" spans="3:13" ht="65.25" customHeight="1" x14ac:dyDescent="0.25">
      <c r="C24" s="72"/>
      <c r="D24" s="72"/>
      <c r="E24" s="72"/>
      <c r="K24" s="22"/>
      <c r="L24" s="22"/>
    </row>
    <row r="25" spans="3:13" ht="65.25" customHeight="1" x14ac:dyDescent="0.25">
      <c r="C25" s="72"/>
      <c r="D25" s="72"/>
      <c r="E25" s="72"/>
      <c r="G25" s="150"/>
      <c r="H25" s="151"/>
      <c r="K25" s="22"/>
      <c r="L25" s="22"/>
    </row>
    <row r="26" spans="3:13" ht="18" customHeight="1" x14ac:dyDescent="0.25">
      <c r="C26" s="72"/>
      <c r="D26" s="72"/>
      <c r="E26" s="72"/>
      <c r="K26" s="22"/>
      <c r="L26" s="22"/>
    </row>
    <row r="27" spans="3:13" ht="52.5" customHeight="1" x14ac:dyDescent="0.45">
      <c r="C27" s="421" t="s">
        <v>98</v>
      </c>
      <c r="D27" s="421"/>
      <c r="E27" s="174"/>
    </row>
    <row r="28" spans="3:13" ht="63" customHeight="1" thickBot="1" x14ac:dyDescent="0.4">
      <c r="C28" s="422" t="s">
        <v>212</v>
      </c>
      <c r="D28" s="422"/>
      <c r="E28" s="174"/>
      <c r="F28" s="234" t="s">
        <v>186</v>
      </c>
      <c r="J28" s="234" t="s">
        <v>186</v>
      </c>
    </row>
    <row r="29" spans="3:13" ht="16.5" thickBot="1" x14ac:dyDescent="0.3">
      <c r="C29" s="73" t="s">
        <v>78</v>
      </c>
      <c r="D29" s="74" t="s">
        <v>79</v>
      </c>
      <c r="E29" s="149"/>
    </row>
    <row r="30" spans="3:13" ht="108.75" thickBot="1" x14ac:dyDescent="0.3">
      <c r="C30" s="254" t="s">
        <v>133</v>
      </c>
      <c r="D30" s="255" t="s">
        <v>222</v>
      </c>
      <c r="E30" s="149"/>
    </row>
    <row r="31" spans="3:13" ht="60.75" customHeight="1" thickBot="1" x14ac:dyDescent="0.3">
      <c r="C31" s="71" t="s">
        <v>80</v>
      </c>
      <c r="D31" s="212" t="s">
        <v>81</v>
      </c>
      <c r="E31" s="168"/>
    </row>
    <row r="32" spans="3:13" ht="58.5" customHeight="1" thickBot="1" x14ac:dyDescent="0.3">
      <c r="C32" s="71" t="s">
        <v>82</v>
      </c>
      <c r="D32" s="212" t="s">
        <v>102</v>
      </c>
      <c r="E32" s="168"/>
    </row>
    <row r="33" spans="3:14" ht="72.75" thickBot="1" x14ac:dyDescent="0.3">
      <c r="C33" s="71" t="s">
        <v>83</v>
      </c>
      <c r="D33" s="212" t="s">
        <v>180</v>
      </c>
      <c r="E33" s="168"/>
    </row>
    <row r="34" spans="3:14" ht="54.75" thickBot="1" x14ac:dyDescent="0.3">
      <c r="C34" s="70" t="s">
        <v>95</v>
      </c>
      <c r="D34" s="212" t="s">
        <v>129</v>
      </c>
      <c r="E34" s="168"/>
    </row>
    <row r="35" spans="3:14" ht="48" thickBot="1" x14ac:dyDescent="0.3">
      <c r="C35" s="71" t="s">
        <v>134</v>
      </c>
      <c r="D35" s="212"/>
      <c r="E35" s="44"/>
    </row>
    <row r="36" spans="3:14" ht="144.75" thickBot="1" x14ac:dyDescent="0.3">
      <c r="C36" s="71" t="s">
        <v>96</v>
      </c>
      <c r="D36" s="212" t="s">
        <v>181</v>
      </c>
      <c r="E36" s="168"/>
    </row>
    <row r="37" spans="3:14" ht="18.75" thickBot="1" x14ac:dyDescent="0.3">
      <c r="C37" s="69"/>
      <c r="D37" s="135"/>
      <c r="E37" s="169"/>
      <c r="G37" s="80"/>
      <c r="H37" s="80"/>
      <c r="N37" s="53"/>
    </row>
    <row r="38" spans="3:14" ht="31.5" x14ac:dyDescent="0.25">
      <c r="C38" s="234" t="s">
        <v>186</v>
      </c>
      <c r="G38" s="72"/>
      <c r="H38" s="72"/>
      <c r="I38" s="72"/>
      <c r="J38" s="72"/>
      <c r="K38" s="72"/>
      <c r="L38" s="72"/>
      <c r="M38" s="72"/>
    </row>
    <row r="39" spans="3:14" x14ac:dyDescent="0.25">
      <c r="G39" s="72"/>
      <c r="H39" s="72"/>
      <c r="I39" s="72"/>
      <c r="J39" s="72"/>
      <c r="K39" s="72"/>
      <c r="L39" s="72"/>
      <c r="M39" s="72"/>
    </row>
    <row r="41" spans="3:14" ht="21" x14ac:dyDescent="0.35">
      <c r="C41" s="415" t="s">
        <v>98</v>
      </c>
      <c r="D41" s="416"/>
      <c r="E41" s="417"/>
    </row>
    <row r="42" spans="3:14" ht="32.25" customHeight="1" x14ac:dyDescent="0.35">
      <c r="C42" s="412" t="s">
        <v>211</v>
      </c>
      <c r="D42" s="413"/>
      <c r="E42" s="414"/>
    </row>
    <row r="43" spans="3:14" s="129" customFormat="1" ht="21" x14ac:dyDescent="0.35">
      <c r="C43" s="175" t="s">
        <v>150</v>
      </c>
      <c r="D43" s="170" t="s">
        <v>132</v>
      </c>
      <c r="E43" s="170" t="s">
        <v>179</v>
      </c>
      <c r="K43" s="176"/>
      <c r="L43" s="176"/>
    </row>
    <row r="44" spans="3:14" ht="23.25" x14ac:dyDescent="0.25">
      <c r="C44" s="171" t="s">
        <v>80</v>
      </c>
      <c r="D44" s="251">
        <v>795</v>
      </c>
      <c r="E44" s="232">
        <f>+(D44/4302)*100</f>
        <v>18.479776847977686</v>
      </c>
    </row>
    <row r="45" spans="3:14" ht="23.25" x14ac:dyDescent="0.25">
      <c r="C45" s="171" t="s">
        <v>82</v>
      </c>
      <c r="D45" s="251">
        <v>30</v>
      </c>
      <c r="E45" s="232">
        <f t="shared" ref="E45:E48" si="1">+(D45/4302)*100</f>
        <v>0.69735006973500702</v>
      </c>
    </row>
    <row r="46" spans="3:14" ht="36" x14ac:dyDescent="0.25">
      <c r="C46" s="171" t="s">
        <v>83</v>
      </c>
      <c r="D46" s="251">
        <v>3019</v>
      </c>
      <c r="E46" s="232">
        <f t="shared" si="1"/>
        <v>70.176662017666203</v>
      </c>
    </row>
    <row r="47" spans="3:14" ht="23.25" x14ac:dyDescent="0.25">
      <c r="C47" s="172" t="s">
        <v>95</v>
      </c>
      <c r="D47" s="251">
        <v>407</v>
      </c>
      <c r="E47" s="232">
        <f t="shared" si="1"/>
        <v>9.4607159460715948</v>
      </c>
    </row>
    <row r="48" spans="3:14" ht="54" x14ac:dyDescent="0.25">
      <c r="C48" s="171" t="s">
        <v>184</v>
      </c>
      <c r="D48" s="251">
        <v>51</v>
      </c>
      <c r="E48" s="232">
        <f t="shared" si="1"/>
        <v>1.1854951185495117</v>
      </c>
    </row>
    <row r="49" spans="3:10" ht="23.25" x14ac:dyDescent="0.35">
      <c r="C49" s="173" t="s">
        <v>45</v>
      </c>
      <c r="D49" s="252">
        <f>SUM(D44:D48)</f>
        <v>4302</v>
      </c>
      <c r="E49" s="250">
        <f>SUM(E44:E48)</f>
        <v>100</v>
      </c>
    </row>
    <row r="50" spans="3:10" ht="31.5" x14ac:dyDescent="0.35">
      <c r="C50" s="234" t="s">
        <v>186</v>
      </c>
      <c r="D50" s="154"/>
      <c r="E50" s="154"/>
    </row>
    <row r="55" spans="3:10" x14ac:dyDescent="0.25">
      <c r="I55" s="138"/>
      <c r="J55" s="138"/>
    </row>
    <row r="91" spans="1:3" ht="15.75" x14ac:dyDescent="0.25">
      <c r="A91" s="409" t="s">
        <v>186</v>
      </c>
      <c r="B91" s="410"/>
      <c r="C91" s="410"/>
    </row>
  </sheetData>
  <mergeCells count="20">
    <mergeCell ref="C3:M3"/>
    <mergeCell ref="C27:D27"/>
    <mergeCell ref="C28:D28"/>
    <mergeCell ref="C8:D8"/>
    <mergeCell ref="F8:H8"/>
    <mergeCell ref="F9:H9"/>
    <mergeCell ref="C5:M5"/>
    <mergeCell ref="J9:L9"/>
    <mergeCell ref="J8:L8"/>
    <mergeCell ref="G19:I19"/>
    <mergeCell ref="C19:D21"/>
    <mergeCell ref="A91:C91"/>
    <mergeCell ref="J10:L10"/>
    <mergeCell ref="C42:E42"/>
    <mergeCell ref="C41:E41"/>
    <mergeCell ref="G13:H13"/>
    <mergeCell ref="G14:H14"/>
    <mergeCell ref="F10:H10"/>
    <mergeCell ref="F11:H11"/>
    <mergeCell ref="G12:H1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FF0000"/>
  </sheetPr>
  <dimension ref="B2:S53"/>
  <sheetViews>
    <sheetView topLeftCell="A19" zoomScaleNormal="100" workbookViewId="0">
      <selection activeCell="I15" sqref="I15"/>
    </sheetView>
  </sheetViews>
  <sheetFormatPr baseColWidth="10" defaultRowHeight="15" x14ac:dyDescent="0.2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4" customWidth="1"/>
    <col min="14" max="14" width="14.7109375" customWidth="1"/>
    <col min="15" max="15" width="23.7109375" customWidth="1"/>
    <col min="16" max="16" width="22.28515625" customWidth="1"/>
  </cols>
  <sheetData>
    <row r="2" spans="2:19" x14ac:dyDescent="0.25">
      <c r="C2" s="331"/>
      <c r="D2" s="331"/>
      <c r="E2" s="331"/>
      <c r="F2" s="331"/>
      <c r="J2" s="331"/>
      <c r="K2" s="331"/>
      <c r="L2" s="331"/>
      <c r="M2" s="52"/>
    </row>
    <row r="3" spans="2:19" x14ac:dyDescent="0.25">
      <c r="C3" s="52"/>
      <c r="D3" s="52"/>
      <c r="E3" s="52"/>
      <c r="F3" s="52"/>
      <c r="J3" s="52"/>
      <c r="K3" s="52"/>
      <c r="L3" s="52"/>
      <c r="M3" s="52"/>
    </row>
    <row r="4" spans="2:19" ht="23.25" x14ac:dyDescent="0.35">
      <c r="C4" s="425" t="s">
        <v>215</v>
      </c>
      <c r="D4" s="425"/>
      <c r="E4" s="425"/>
      <c r="F4" s="425"/>
      <c r="G4" s="425"/>
      <c r="H4" s="425"/>
      <c r="I4" s="425"/>
      <c r="J4" s="425"/>
      <c r="K4" s="425"/>
      <c r="L4" s="425"/>
      <c r="M4" s="425"/>
      <c r="N4" s="425"/>
    </row>
    <row r="5" spans="2:19" x14ac:dyDescent="0.25">
      <c r="C5" s="52"/>
      <c r="D5" s="52"/>
      <c r="E5" s="52"/>
      <c r="F5" s="52"/>
      <c r="J5" s="52"/>
      <c r="K5" s="52"/>
      <c r="L5" s="52"/>
      <c r="M5" s="52"/>
    </row>
    <row r="6" spans="2:19" ht="37.5" customHeight="1" x14ac:dyDescent="0.35">
      <c r="C6" s="326" t="s">
        <v>92</v>
      </c>
      <c r="D6" s="326"/>
      <c r="E6" s="326"/>
      <c r="F6" s="326"/>
      <c r="J6" s="326" t="s">
        <v>92</v>
      </c>
      <c r="K6" s="326"/>
      <c r="L6" s="326"/>
      <c r="M6" s="326"/>
      <c r="N6" s="326"/>
    </row>
    <row r="7" spans="2:19" ht="45.75" customHeight="1" x14ac:dyDescent="0.35">
      <c r="B7" s="19"/>
      <c r="C7" s="442" t="s">
        <v>213</v>
      </c>
      <c r="D7" s="442"/>
      <c r="E7" s="442"/>
      <c r="F7" s="442"/>
      <c r="G7" s="19"/>
      <c r="J7" s="443" t="s">
        <v>214</v>
      </c>
      <c r="K7" s="443"/>
      <c r="L7" s="443"/>
      <c r="M7" s="443"/>
      <c r="N7" s="443"/>
    </row>
    <row r="8" spans="2:19" ht="30.75" customHeight="1" x14ac:dyDescent="0.25">
      <c r="B8" s="19"/>
      <c r="C8" s="441" t="s">
        <v>93</v>
      </c>
      <c r="D8" s="441"/>
      <c r="E8" s="441"/>
      <c r="F8" s="441"/>
      <c r="G8" s="19"/>
    </row>
    <row r="9" spans="2:19" ht="47.25" x14ac:dyDescent="0.25">
      <c r="B9" s="19"/>
      <c r="C9" s="139" t="s">
        <v>42</v>
      </c>
      <c r="D9" s="139" t="s">
        <v>2</v>
      </c>
      <c r="E9" s="139" t="s">
        <v>4</v>
      </c>
      <c r="F9" s="139" t="s">
        <v>5</v>
      </c>
      <c r="G9" s="19"/>
      <c r="J9" s="139" t="s">
        <v>163</v>
      </c>
      <c r="K9" s="139" t="s">
        <v>2</v>
      </c>
      <c r="L9" s="139" t="s">
        <v>4</v>
      </c>
      <c r="M9" s="139" t="s">
        <v>165</v>
      </c>
      <c r="N9" s="152" t="s">
        <v>164</v>
      </c>
    </row>
    <row r="10" spans="2:19" ht="29.25" customHeight="1" x14ac:dyDescent="0.3">
      <c r="B10" s="19"/>
      <c r="C10" s="210" t="s">
        <v>86</v>
      </c>
      <c r="D10" s="206">
        <v>288647129</v>
      </c>
      <c r="E10" s="206">
        <v>25161735.280000001</v>
      </c>
      <c r="F10" s="225">
        <f>+(E10/D10)*100</f>
        <v>8.7171264675908144</v>
      </c>
      <c r="G10" s="19"/>
      <c r="H10" s="65"/>
      <c r="J10" s="210" t="s">
        <v>86</v>
      </c>
      <c r="K10" s="140">
        <f>+D10/1000000</f>
        <v>288.64712900000001</v>
      </c>
      <c r="L10" s="140">
        <f>+E10/1000000</f>
        <v>25.161735280000002</v>
      </c>
      <c r="M10" s="211">
        <f>+K10-L10</f>
        <v>263.48539371999999</v>
      </c>
      <c r="N10" s="141">
        <f>+(L10/K10)*100</f>
        <v>8.7171264675908144</v>
      </c>
      <c r="O10" s="162"/>
      <c r="Q10" s="131"/>
    </row>
    <row r="11" spans="2:19" ht="43.5" customHeight="1" x14ac:dyDescent="0.3">
      <c r="B11" s="19"/>
      <c r="C11" s="210" t="s">
        <v>87</v>
      </c>
      <c r="D11" s="206">
        <v>813060251</v>
      </c>
      <c r="E11" s="206">
        <v>34103673.060000002</v>
      </c>
      <c r="F11" s="225">
        <f t="shared" ref="F11:F16" si="0">+(E11/D11)*100</f>
        <v>4.1944828834093384</v>
      </c>
      <c r="G11" s="19"/>
      <c r="H11" s="65"/>
      <c r="J11" s="210" t="s">
        <v>87</v>
      </c>
      <c r="K11" s="140">
        <f t="shared" ref="K11:K15" si="1">+D11/1000000</f>
        <v>813.06025099999999</v>
      </c>
      <c r="L11" s="140">
        <f t="shared" ref="L11:L15" si="2">+E11/1000000</f>
        <v>34.103673060000006</v>
      </c>
      <c r="M11" s="211">
        <f t="shared" ref="M11:M15" si="3">+K11-L11</f>
        <v>778.95657793999999</v>
      </c>
      <c r="N11" s="141">
        <f t="shared" ref="N11:N16" si="4">+(L11/K11)*100</f>
        <v>4.1944828834093384</v>
      </c>
      <c r="O11" s="162"/>
      <c r="Q11" s="131"/>
      <c r="R11" s="131"/>
      <c r="S11" s="131"/>
    </row>
    <row r="12" spans="2:19" ht="62.25" customHeight="1" x14ac:dyDescent="0.3">
      <c r="B12" s="19"/>
      <c r="C12" s="210" t="s">
        <v>88</v>
      </c>
      <c r="D12" s="206">
        <v>123231097</v>
      </c>
      <c r="E12" s="206">
        <v>9294933.5199999996</v>
      </c>
      <c r="F12" s="225">
        <f t="shared" si="0"/>
        <v>7.5426850415849165</v>
      </c>
      <c r="G12" s="19"/>
      <c r="H12" s="65"/>
      <c r="J12" s="210" t="s">
        <v>88</v>
      </c>
      <c r="K12" s="140">
        <f t="shared" si="1"/>
        <v>123.23109700000001</v>
      </c>
      <c r="L12" s="140">
        <f t="shared" si="2"/>
        <v>9.2949335199999989</v>
      </c>
      <c r="M12" s="211">
        <f t="shared" si="3"/>
        <v>113.93616348</v>
      </c>
      <c r="N12" s="141">
        <f t="shared" si="4"/>
        <v>7.5426850415849165</v>
      </c>
      <c r="O12" s="162"/>
      <c r="Q12" s="131"/>
      <c r="R12" s="131"/>
      <c r="S12" s="131"/>
    </row>
    <row r="13" spans="2:19" ht="40.5" customHeight="1" x14ac:dyDescent="0.3">
      <c r="B13" s="19"/>
      <c r="C13" s="199" t="s">
        <v>89</v>
      </c>
      <c r="D13" s="206">
        <v>680191253</v>
      </c>
      <c r="E13" s="206">
        <v>25036567.199999999</v>
      </c>
      <c r="F13" s="225">
        <f t="shared" si="0"/>
        <v>3.6808128727877065</v>
      </c>
      <c r="G13" s="19"/>
      <c r="H13" s="65"/>
      <c r="J13" s="210" t="s">
        <v>89</v>
      </c>
      <c r="K13" s="140">
        <f t="shared" si="1"/>
        <v>680.19125299999996</v>
      </c>
      <c r="L13" s="140">
        <f t="shared" si="2"/>
        <v>25.0365672</v>
      </c>
      <c r="M13" s="211">
        <f t="shared" si="3"/>
        <v>655.15468579999992</v>
      </c>
      <c r="N13" s="141">
        <f t="shared" si="4"/>
        <v>3.6808128727877074</v>
      </c>
      <c r="O13" s="162"/>
      <c r="Q13" s="131"/>
      <c r="R13" s="131"/>
      <c r="S13" s="131"/>
    </row>
    <row r="14" spans="2:19" ht="41.25" customHeight="1" x14ac:dyDescent="0.3">
      <c r="B14" s="19"/>
      <c r="C14" s="199" t="s">
        <v>90</v>
      </c>
      <c r="D14" s="206">
        <v>14419000</v>
      </c>
      <c r="E14" s="206">
        <v>1409777.31</v>
      </c>
      <c r="F14" s="225">
        <f t="shared" si="0"/>
        <v>9.777219710104724</v>
      </c>
      <c r="G14" s="19"/>
      <c r="H14" s="65"/>
      <c r="J14" s="210" t="s">
        <v>90</v>
      </c>
      <c r="K14" s="140">
        <f t="shared" si="1"/>
        <v>14.419</v>
      </c>
      <c r="L14" s="140">
        <f t="shared" si="2"/>
        <v>1.40977731</v>
      </c>
      <c r="M14" s="211">
        <f t="shared" si="3"/>
        <v>13.009222690000001</v>
      </c>
      <c r="N14" s="141">
        <f t="shared" si="4"/>
        <v>9.7772197101047222</v>
      </c>
      <c r="O14" s="162"/>
      <c r="Q14" s="131"/>
      <c r="R14" s="131"/>
      <c r="S14" s="131"/>
    </row>
    <row r="15" spans="2:19" ht="30.75" x14ac:dyDescent="0.3">
      <c r="B15" s="19"/>
      <c r="C15" s="199" t="s">
        <v>91</v>
      </c>
      <c r="D15" s="206">
        <v>272553270</v>
      </c>
      <c r="E15" s="206">
        <v>35996130.890000001</v>
      </c>
      <c r="F15" s="225">
        <f t="shared" si="0"/>
        <v>13.207007529207043</v>
      </c>
      <c r="G15" s="19"/>
      <c r="H15" s="65"/>
      <c r="J15" s="210" t="s">
        <v>91</v>
      </c>
      <c r="K15" s="140">
        <f t="shared" si="1"/>
        <v>272.55327</v>
      </c>
      <c r="L15" s="140">
        <f t="shared" si="2"/>
        <v>35.996130890000003</v>
      </c>
      <c r="M15" s="211">
        <f t="shared" si="3"/>
        <v>236.55713910999998</v>
      </c>
      <c r="N15" s="141">
        <f t="shared" si="4"/>
        <v>13.207007529207043</v>
      </c>
      <c r="O15" s="162"/>
      <c r="Q15" s="131"/>
      <c r="R15" s="131"/>
      <c r="S15" s="131"/>
    </row>
    <row r="16" spans="2:19" ht="18" x14ac:dyDescent="0.25">
      <c r="B16" s="19"/>
      <c r="C16" s="139" t="s">
        <v>45</v>
      </c>
      <c r="D16" s="226">
        <f>SUM(D10:D15)</f>
        <v>2192102000</v>
      </c>
      <c r="E16" s="226">
        <f>SUM(E10:E15)</f>
        <v>131002817.26000001</v>
      </c>
      <c r="F16" s="227">
        <f t="shared" si="0"/>
        <v>5.9761278106584461</v>
      </c>
      <c r="G16" s="19"/>
      <c r="J16" s="139" t="s">
        <v>45</v>
      </c>
      <c r="K16" s="142">
        <f>SUM(K10:K15)</f>
        <v>2192.1020000000003</v>
      </c>
      <c r="L16" s="144">
        <f>SUM(L10:L15)</f>
        <v>131.00281726</v>
      </c>
      <c r="M16" s="144">
        <f>SUM(M10:M15)</f>
        <v>2061.0991827400003</v>
      </c>
      <c r="N16" s="163">
        <f t="shared" si="4"/>
        <v>5.9761278106584452</v>
      </c>
      <c r="O16" s="44"/>
      <c r="Q16" s="131"/>
      <c r="R16" s="131"/>
      <c r="S16" s="131"/>
    </row>
    <row r="17" spans="2:15" x14ac:dyDescent="0.25">
      <c r="B17" s="19"/>
      <c r="C17" s="51"/>
      <c r="D17" s="51"/>
      <c r="E17" s="51"/>
      <c r="F17" s="51"/>
      <c r="G17" s="19"/>
    </row>
    <row r="18" spans="2:15" x14ac:dyDescent="0.25">
      <c r="B18" s="19"/>
      <c r="C18" s="51"/>
      <c r="D18" s="51"/>
      <c r="E18" s="51"/>
      <c r="F18" s="51"/>
      <c r="G18" s="19"/>
      <c r="O18" s="44"/>
    </row>
    <row r="19" spans="2:15" ht="19.5" thickBot="1" x14ac:dyDescent="0.3">
      <c r="B19" s="19"/>
      <c r="C19" s="156" t="s">
        <v>99</v>
      </c>
      <c r="D19" s="19"/>
      <c r="E19" s="19"/>
      <c r="F19" s="19"/>
      <c r="G19" s="19"/>
    </row>
    <row r="20" spans="2:15" ht="167.25" customHeight="1" thickTop="1" thickBot="1" x14ac:dyDescent="0.3">
      <c r="C20" s="435" t="s">
        <v>216</v>
      </c>
      <c r="D20" s="436"/>
      <c r="E20" s="436"/>
      <c r="F20" s="437"/>
      <c r="O20" s="44"/>
    </row>
    <row r="21" spans="2:15" ht="22.5" thickTop="1" thickBot="1" x14ac:dyDescent="0.4">
      <c r="C21" s="129"/>
      <c r="D21" s="129"/>
      <c r="E21" s="129"/>
      <c r="F21" s="129"/>
    </row>
    <row r="22" spans="2:15" ht="186" customHeight="1" thickTop="1" thickBot="1" x14ac:dyDescent="0.35">
      <c r="C22" s="438" t="s">
        <v>178</v>
      </c>
      <c r="D22" s="439"/>
      <c r="E22" s="439"/>
      <c r="F22" s="440"/>
    </row>
    <row r="23" spans="2:15" ht="21.75" thickTop="1" x14ac:dyDescent="0.35">
      <c r="C23" s="130"/>
      <c r="D23" s="130"/>
      <c r="E23" s="130"/>
      <c r="F23" s="130"/>
    </row>
    <row r="24" spans="2:15" ht="87" customHeight="1" x14ac:dyDescent="0.25">
      <c r="C24" s="434" t="s">
        <v>217</v>
      </c>
      <c r="D24" s="434"/>
      <c r="E24" s="434"/>
      <c r="F24" s="434"/>
    </row>
    <row r="25" spans="2:15" ht="15.75" x14ac:dyDescent="0.25">
      <c r="C25" s="49"/>
      <c r="D25" s="49"/>
      <c r="E25" s="49"/>
      <c r="F25" s="49"/>
    </row>
    <row r="26" spans="2:15" ht="93" customHeight="1" x14ac:dyDescent="0.25">
      <c r="C26" s="434" t="s">
        <v>218</v>
      </c>
      <c r="D26" s="434"/>
      <c r="E26" s="434"/>
      <c r="F26" s="434"/>
    </row>
    <row r="53" spans="4:4" ht="18" x14ac:dyDescent="0.25">
      <c r="D53" s="128"/>
    </row>
  </sheetData>
  <mergeCells count="12">
    <mergeCell ref="C24:F24"/>
    <mergeCell ref="C26:F26"/>
    <mergeCell ref="C20:F20"/>
    <mergeCell ref="C22:F22"/>
    <mergeCell ref="J2:L2"/>
    <mergeCell ref="C8:F8"/>
    <mergeCell ref="C7:F7"/>
    <mergeCell ref="C6:F6"/>
    <mergeCell ref="C2:F2"/>
    <mergeCell ref="J6:N6"/>
    <mergeCell ref="J7:N7"/>
    <mergeCell ref="C4:N4"/>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L Y D A A B Q S w M E F A A C A A g A d 0 1 i X C q k p f W m A A A A 9 w A A A B I A H A B D b 2 5 m a W c v U G F j a 2 F n Z S 5 4 b W w g o h g A K K A U A A A A A A A A A A A A A A A A A A A A A A A A A A A A h Y + 9 D o I w G E V f h X S n P x A S Q z 7 K 4 O A i i Y n G u D a l Q i M U Q 4 v l 3 R x 8 J F 9 B j K J u j v f c M 9 x 7 v 9 4 g H 9 s m u K j e 6 s 5 k i G G K A m V k V 2 p T Z W h w x 3 C B c g 4 b I U + i U s E k G 5 u O t s x Q 7 d w 5 J c R 7 j 3 2 M u 7 4 i E a W M H I r 1 V t a q F e g j 6 / 9 y q I 1 1 w k i F O O x f Y 3 i E W U I x o 0 m M K Z C Z Q q H N 1 4 i m w c / 2 B 8 J y a N z Q K 6 5 s u N o B m S O Q 9 w n + A F B L A w Q U A A I A C A B 3 T W J 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0 1 i X F Y E L V O u A A A A 4 A A A A B M A H A B G b 3 J t d W x h c y 9 T Z W N 0 a W 9 u M S 5 t I K I Y A C i g F A A A A A A A A A A A A A A A A A A A A A A A A A A A A G 2 N P Q u D M B C G d 8 H / E N J F I Q h i P w R x k q 7 t U K G D O E S 9 t k G T k y R C i / j f m 5 K 1 7 3 J w 9 9 z z G u i t Q E V u f q Z F G I S B e X E N A 6 l 5 N / G U l G Q C G w b E 5 a r F E 5 T b n N 8 9 T E m 1 a A 3 K 3 l G P H e I Y x W t z 4 R J K 6 j 9 p u z U V K u u Q l n n B j t Z i R t J z 2 Q k + I H W q H w t J r b k y D 9 S y w m m R q v 7 M Y C J f x 9 a V 5 h l L 9 0 e W 5 a c k P V B G r L s T t c g O 9 L b F Y S D U f 3 / x B V B L A Q I t A B Q A A g A I A H d N Y l w q p K X 1 p g A A A P c A A A A S A A A A A A A A A A A A A A A A A A A A A A B D b 2 5 m a W c v U G F j a 2 F n Z S 5 4 b W x Q S w E C L Q A U A A I A C A B 3 T W J c D 8 r p q 6 Q A A A D p A A A A E w A A A A A A A A A A A A A A A A D y A A A A W 0 N v b n R l b n R f V H l w Z X N d L n h t b F B L A Q I t A B Q A A g A I A H d N Y l x W B C 1 T r g A A A O A A A A A T A A A A A A A A A A A A A A A A A O M B A A B G b 3 J t d W x h c y 9 T Z W N 0 a W 9 u M S 5 t U E s F B g A A A A A D A A M A w g A A A N 4 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0 I A A A A A A A A + w 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s Y 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h Z W Y 1 M T J j M i 0 w Z W N k L T Q 2 Z D U t Y j B j Y S 0 y M m R i M j V l N T A 3 Z G E 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2 L T A z L T A y V D E 1 O j Q z O j E 0 L j k 3 M j c z N z R a I i A v P j x F b n R y e S B U e X B l P S J G a W x s Q 2 9 s d W 1 u V H l w Z X M i I F Z h b H V l P S J z Q l E 9 P S I g L z 4 8 R W 5 0 c n k g V H l w Z T 0 i R m l s b E N v b H V t b k 5 h b W V z I i B W Y W x 1 Z T 0 i c 1 s m c X V v d D s 4 M y w x N D Y s M z g 3 L j E 1 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E x L 0 F 1 d G 9 S Z W 1 v d m V k Q 2 9 s d W 1 u c z E u e z g z L D E 0 N i w z O D c u M T U s M H 0 m c X V v d D t d L C Z x d W 9 0 O 0 N v b H V t b k N v d W 5 0 J n F 1 b 3 Q 7 O j E s J n F 1 b 3 Q 7 S 2 V 5 Q 2 9 s d W 1 u T m F t Z X M m c X V v d D s 6 W 1 0 s J n F 1 b 3 Q 7 Q 2 9 s d W 1 u S W R l b n R p d G l l c y Z x d W 9 0 O z p b J n F 1 b 3 Q 7 U 2 V j d G l v b j E v V G F i b G E x L 0 F 1 d G 9 S Z W 1 v d m V k Q 2 9 s d W 1 u c z E u e z g z L D E 0 N i w z O D c u M T U s M H 0 m c X V v d D t d L C Z x d W 9 0 O 1 J l b G F 0 a W 9 u c 2 h p c E l u Z m 8 m c X V v d D s 6 W 1 1 9 I i A v P j w v U 3 R h Y m x l R W 5 0 c m l l c z 4 8 L 0 l 0 Z W 0 + P E l 0 Z W 0 + P E l 0 Z W 1 M b 2 N h d G l v b j 4 8 S X R l b V R 5 c G U + R m 9 y b X V s Y T w v S X R l b V R 5 c G U + P E l 0 Z W 1 Q Y X R o P l N l Y 3 R p b 2 4 x L 1 R h Y m x h M S 9 P c m l n Z W 4 8 L 0 l 0 Z W 1 Q Y X R o P j w v S X R l b U x v Y 2 F 0 a W 9 u P j x T d G F i b G V F b n R y a W V z I C 8 + P C 9 J d G V t P j x J d G V t P j x J d G V t T G 9 j Y X R p b 2 4 + P E l 0 Z W 1 U e X B l P k Z v c m 1 1 b G E 8 L 0 l 0 Z W 1 U e X B l P j x J d G V t U G F 0 a D 5 T Z W N 0 a W 9 u M S 9 U Y W J s Y T E v V G l w b y U y M G N h b W J p Y W R v P C 9 J d G V t U G F 0 a D 4 8 L 0 l 0 Z W 1 M b 2 N h d G l v b j 4 8 U 3 R h Y m x l R W 5 0 c m l l c y A v P j w v S X R l b T 4 8 L 0 l 0 Z W 1 z P j w v T G 9 j Y W x Q Y W N r Y W d l T W V 0 Y W R h d G F G a W x l P h Y A A A B Q S w U G A A A A A A A A A A A A A A A A A A A A A A A A 2 g A A A A E A A A D Q j J 3 f A R X R E Y x 6 A M B P w p f r A Q A A A C Q 2 X i c p 7 y N E l x 0 t E B 8 4 B o I A A A A A A g A A A A A A A 2 Y A A M A A A A A Q A A A A f R w 7 Z V K N R b M 9 Z g B 9 8 p e W u Q A A A A A E g A A A o A A A A B A A A A D L n b 5 l A d h A l 2 f f h 0 J 1 o 9 D O U A A A A A C r h 5 w x 5 Y i 1 U d 5 H I x 0 1 R Q h o P 6 I A I Y X o a m 1 i R F 4 x q r P w o U M J N Y n N 4 A f n Z u h 0 9 2 J Y T G w y m e m x 3 S c g c p n d A L s L i V f 0 Q O R k 9 v l W a Z R k S J N 7 3 Q V 6 F A A A A N s z c t q I / b z 9 D M + R q L Q k g 7 f W T 5 Z w < / D a t a M a s h u p > 
</file>

<file path=customXml/item4.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Props1.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41A67AD7-54B7-4805-AFE1-6DCDC28E011B}">
  <ds:schemaRefs>
    <ds:schemaRef ds:uri="http://schemas.microsoft.com/DataMashup"/>
  </ds:schemaRefs>
</ds:datastoreItem>
</file>

<file path=customXml/itemProps4.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Juan Esteban Ordonez Gonzalez</cp:lastModifiedBy>
  <cp:lastPrinted>2023-06-12T17:07:39Z</cp:lastPrinted>
  <dcterms:created xsi:type="dcterms:W3CDTF">2023-02-11T22:01:01Z</dcterms:created>
  <dcterms:modified xsi:type="dcterms:W3CDTF">2026-03-03T20:44:51Z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