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ndra.montavan\Desktop\TABLERO ELECTRÓNICO MAGA\septiembre\"/>
    </mc:Choice>
  </mc:AlternateContent>
  <xr:revisionPtr revIDLastSave="0" documentId="8_{6C83B079-A735-4DF0-A8B1-FB003D026A13}" xr6:coauthVersionLast="47" xr6:coauthVersionMax="47" xr10:uidLastSave="{00000000-0000-0000-0000-000000000000}"/>
  <bookViews>
    <workbookView xWindow="-120" yWindow="-120" windowWidth="29040" windowHeight="15720" tabRatio="773" activeTab="1"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 i="5" l="1"/>
  <c r="F31" i="5"/>
  <c r="F32" i="5"/>
  <c r="F34" i="5"/>
  <c r="F29" i="5"/>
  <c r="E35" i="5"/>
  <c r="N22" i="1" l="1"/>
  <c r="T9" i="2"/>
  <c r="I30" i="5"/>
  <c r="I29" i="5"/>
  <c r="N16" i="6"/>
  <c r="N11" i="6"/>
  <c r="N12" i="6"/>
  <c r="N13" i="6"/>
  <c r="N14" i="6"/>
  <c r="N15" i="6"/>
  <c r="N10" i="6"/>
  <c r="L11" i="6"/>
  <c r="L12" i="6"/>
  <c r="L13" i="6"/>
  <c r="L14" i="6"/>
  <c r="L15" i="6"/>
  <c r="L10" i="6"/>
  <c r="K11" i="6"/>
  <c r="K12" i="6"/>
  <c r="K16" i="6" s="1"/>
  <c r="K13" i="6"/>
  <c r="K14" i="6"/>
  <c r="K15" i="6"/>
  <c r="K10" i="6"/>
  <c r="D27" i="4"/>
  <c r="D34" i="4" s="1"/>
  <c r="D28" i="4"/>
  <c r="D29" i="4"/>
  <c r="D30" i="4"/>
  <c r="D31" i="4"/>
  <c r="D32" i="4"/>
  <c r="D33" i="4"/>
  <c r="D26" i="4"/>
  <c r="L23" i="4"/>
  <c r="L24" i="4"/>
  <c r="L25" i="4"/>
  <c r="L26" i="4"/>
  <c r="L22" i="4"/>
  <c r="F11" i="6"/>
  <c r="F12" i="6"/>
  <c r="F13" i="6"/>
  <c r="F14" i="6"/>
  <c r="F15" i="6"/>
  <c r="F10" i="6"/>
  <c r="D18" i="4"/>
  <c r="H16" i="1" s="1"/>
  <c r="M16" i="6"/>
  <c r="L16" i="6"/>
  <c r="H8" i="1"/>
  <c r="H9" i="1"/>
  <c r="H10" i="1"/>
  <c r="H11" i="1"/>
  <c r="H12" i="1"/>
  <c r="H13" i="1"/>
  <c r="H14" i="1"/>
  <c r="H15" i="1"/>
  <c r="D47" i="5"/>
  <c r="F35" i="5" l="1"/>
  <c r="D21" i="3"/>
  <c r="E42" i="3"/>
  <c r="D56" i="3" s="1"/>
  <c r="E43" i="3"/>
  <c r="D57" i="3" s="1"/>
  <c r="E44" i="3"/>
  <c r="D58" i="3" s="1"/>
  <c r="E45" i="3"/>
  <c r="D59" i="3" s="1"/>
  <c r="E46" i="3"/>
  <c r="D60" i="3" s="1"/>
  <c r="E47" i="3"/>
  <c r="D61" i="3" s="1"/>
  <c r="E48" i="3"/>
  <c r="D62" i="3" s="1"/>
  <c r="E49" i="3"/>
  <c r="D63" i="3" s="1"/>
  <c r="E41" i="3"/>
  <c r="D55" i="3" s="1"/>
  <c r="D64" i="3" l="1"/>
  <c r="E50" i="3"/>
  <c r="S9" i="2"/>
  <c r="R9" i="2"/>
  <c r="F27" i="1"/>
  <c r="N21" i="1"/>
  <c r="G28" i="1"/>
  <c r="G29" i="1"/>
  <c r="G30" i="1"/>
  <c r="G31" i="1"/>
  <c r="G32" i="1"/>
  <c r="F28" i="1"/>
  <c r="F29" i="1"/>
  <c r="F30" i="1"/>
  <c r="F31" i="1"/>
  <c r="F32" i="1"/>
  <c r="G27" i="1"/>
  <c r="D16" i="6"/>
  <c r="E16" i="6"/>
  <c r="F10" i="2"/>
  <c r="F16" i="1" s="1"/>
  <c r="F12" i="1"/>
  <c r="F8" i="1"/>
  <c r="L27" i="4" l="1"/>
  <c r="L15" i="4"/>
  <c r="N19" i="1" l="1"/>
  <c r="K8" i="1" l="1"/>
  <c r="K9" i="1"/>
  <c r="K10" i="1"/>
  <c r="K11" i="1"/>
  <c r="K12" i="1"/>
  <c r="K13" i="1"/>
  <c r="K14" i="1"/>
  <c r="K15" i="1"/>
  <c r="K16" i="1"/>
  <c r="N20" i="1"/>
  <c r="K17" i="1" l="1"/>
  <c r="N12" i="1"/>
  <c r="N8" i="1"/>
  <c r="H19" i="1"/>
  <c r="H20" i="1"/>
  <c r="H21" i="1"/>
  <c r="H22" i="1"/>
  <c r="H18" i="1"/>
  <c r="G33" i="1" l="1"/>
  <c r="F33" i="1"/>
  <c r="H23" i="1"/>
  <c r="H27" i="1"/>
  <c r="H28" i="1"/>
  <c r="N16" i="1"/>
  <c r="H32" i="1"/>
  <c r="H29" i="1"/>
  <c r="H30" i="1"/>
  <c r="H31" i="1"/>
  <c r="H33" i="1" l="1"/>
</calcChain>
</file>

<file path=xl/sharedStrings.xml><?xml version="1.0" encoding="utf-8"?>
<sst xmlns="http://schemas.openxmlformats.org/spreadsheetml/2006/main" count="331" uniqueCount="219">
  <si>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</si>
  <si>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</si>
  <si>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</si>
  <si>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</si>
  <si>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</si>
  <si>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</si>
  <si>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</si>
  <si>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</si>
  <si>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</si>
  <si>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</si>
  <si>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</si>
  <si>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</si>
  <si>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</si>
  <si>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</si>
  <si>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</si>
  <si>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</si>
  <si>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</si>
  <si>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</si>
  <si>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</si>
  <si>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</si>
  <si>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</si>
  <si>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</si>
  <si>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</si>
  <si>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</si>
  <si>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</si>
  <si>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</si>
  <si>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</si>
  <si>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</si>
  <si>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</si>
  <si>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</si>
  <si>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</si>
  <si>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</si>
  <si>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</si>
  <si>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</si>
  <si>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</si>
  <si>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</si>
  <si>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</si>
  <si>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</si>
  <si>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</si>
  <si>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</si>
  <si>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</si>
  <si>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</si>
  <si>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</si>
  <si>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</si>
  <si>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</si>
  <si>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</si>
  <si>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</si>
  <si>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</si>
  <si>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</si>
  <si>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</si>
  <si>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</si>
  <si>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</si>
  <si>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</si>
  <si>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</si>
  <si>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</si>
  <si>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</si>
  <si>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</si>
  <si>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</si>
  <si>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</si>
  <si>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</si>
  <si>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</si>
  <si>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</si>
  <si>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</si>
  <si>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</si>
  <si>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</si>
  <si>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</si>
  <si>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</si>
  <si>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</si>
  <si>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</si>
  <si>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</si>
  <si>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</si>
  <si>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</si>
  <si>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</si>
  <si>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</si>
  <si>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</si>
  <si>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</si>
  <si>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</si>
  <si>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</si>
  <si>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</si>
  <si>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</si>
  <si>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</si>
  <si>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</si>
  <si>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</si>
  <si>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</si>
  <si>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</si>
  <si>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</si>
  <si>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</si>
  <si>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</si>
  <si>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</si>
  <si>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</si>
  <si>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</si>
  <si>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</si>
  <si>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</si>
  <si>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</si>
  <si>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</si>
  <si>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</si>
  <si>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</si>
  <si>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</si>
  <si>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</si>
  <si>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</si>
  <si>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</si>
  <si>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</si>
  <si>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</si>
  <si>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</si>
  <si>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</si>
  <si>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</si>
  <si>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</si>
  <si>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</si>
  <si>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</si>
  <si>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</si>
  <si>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</si>
  <si>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</si>
  <si>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</si>
  <si>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</si>
  <si>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</si>
  <si>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</si>
  <si>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</si>
  <si>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</si>
  <si>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</si>
  <si>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</si>
  <si>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</si>
  <si>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</si>
  <si>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</si>
  <si>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</si>
  <si>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</si>
  <si>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</si>
  <si>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</si>
  <si>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</si>
  <si>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</si>
  <si>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</si>
  <si>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</si>
  <si>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</si>
  <si>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</si>
  <si>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</si>
  <si>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</si>
  <si>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</si>
  <si>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</si>
  <si>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</si>
  <si>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</si>
  <si>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r>
      <rPr>
        <b/>
        <sz val="14"/>
        <color theme="1"/>
        <rFont val="Calibri"/>
        <family val="2"/>
        <scheme val="minor"/>
      </rPr>
      <t>Fuente</t>
    </r>
    <r>
      <rPr>
        <sz val="14"/>
        <color theme="1"/>
        <rFont val="Calibri"/>
        <family val="2"/>
        <scheme val="minor"/>
      </rPr>
      <t>: Plan Operativo Anual (POA) 2025 del Ministerio de Agricultura, Ganadería y Alimentación (Visión y Misión)</t>
    </r>
  </si>
  <si>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</si>
  <si>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 xml:space="preserve">POR REGIÓN Y DEPARTAMENTO </t>
  </si>
  <si>
    <t>EJECUCIÓN PRESUPUESTARIA</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</si>
  <si>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</si>
  <si>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</si>
  <si>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</si>
  <si>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</si>
  <si>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</si>
  <si>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</si>
  <si>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</si>
  <si>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</si>
  <si>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</si>
  <si>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</si>
  <si>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</si>
  <si>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</si>
  <si>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</si>
  <si>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</si>
  <si>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</si>
  <si>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</si>
  <si>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</si>
  <si>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</si>
  <si>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</si>
  <si>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</si>
  <si>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</si>
  <si>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</si>
  <si>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</si>
  <si>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</si>
  <si>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</si>
  <si>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</si>
  <si>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</si>
  <si>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(Millones de quetzxales)</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</si>
  <si>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</si>
  <si>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</si>
  <si>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</si>
  <si>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</si>
  <si>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t xml:space="preserve">Total personal </t>
  </si>
  <si>
    <t>Programa</t>
  </si>
  <si>
    <t xml:space="preserve">% EJECUCIÓN </t>
  </si>
  <si>
    <t>Saldo por devengar</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</si>
  <si>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No de personas: 1) Dirección de Recursos Humanos del MAGA  y 2) Contratadas con cargo al  Subgrupo de gasto 18 (Servicios Técnicos y profesionales): Fondo Nacional para la Reactivación y Modernización   de la Actividad Agropecuaria (FONAGRO)                                                                                            </t>
    </r>
  </si>
  <si>
    <t xml:space="preserve">PRINCIPALES AVANCES O LOGROS
AL 30 DE SEPTIEMBRE DE 2025 </t>
  </si>
  <si>
    <t xml:space="preserve">ACTUALIZADO AL 30 DE SEPTIEMBRE </t>
  </si>
  <si>
    <t>MAGA AL 30 DE SEPTIEMBRE DE 2025</t>
  </si>
  <si>
    <t>EJECUCIÓN PRESUPUESTARIA INSITITUCIONAL AL 30 DE SEPTIEMBRE   DE 2025</t>
  </si>
  <si>
    <t>EJECUCIÓN PRESUPUESTARIA POR GRUPO DE GASTO  Y FINALIDAD AL 30 DE SEPTIEMBRE DE 2025</t>
  </si>
  <si>
    <t>EJECUCIÓN PRESUPUESTARIA POR GRUPO DE GASTO  AL 30 DE  SEPTIEMBRE  DE 2025</t>
  </si>
  <si>
    <r>
      <t xml:space="preserve">000 SERVICIOS PERSONALES: </t>
    </r>
    <r>
      <rPr>
        <sz val="16"/>
        <rFont val="Arial"/>
        <family val="2"/>
      </rPr>
      <t>Sueldos y honorarios a trabajadores y personal que presta servicios temporales.</t>
    </r>
  </si>
  <si>
    <r>
      <t xml:space="preserve">500 TRANSFERENCIAS DE CAPITAL: </t>
    </r>
    <r>
      <rPr>
        <sz val="16"/>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</si>
  <si>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t xml:space="preserve">900 ASIGNACIONES GLOBALES: </t>
    </r>
    <r>
      <rPr>
        <sz val="16"/>
        <rFont val="Arial"/>
        <family val="2"/>
      </rPr>
      <t>Para pago de sentencias judiciales -incluye reinstalaciones-</t>
    </r>
  </si>
  <si>
    <t>EJECUCIÓN PRESUPUESTARIA 
POR FINALIDAD  A 30 DE SEPTIEMBRE DE 2025                                                             (Quetzales)</t>
  </si>
  <si>
    <t>EJECUCIÓN 
POR FINALIDAD  A 30 DE SEPTIEMBRE DE 2025                                                                                             (Millones de quetzales)</t>
  </si>
  <si>
    <t>EJECUCIÓN PRESUPUESTARIA
POR GRUPOS DE GASTO  A 30 DESEPTIMBRE DE 2025</t>
  </si>
  <si>
    <t>A 30 DE SEPTIEMBRE DE 2025</t>
  </si>
  <si>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</si>
  <si>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t>SERVICIOS PERSONALES, TÉCNICOS Y PROFESIONALES, AL 30 DE SEPTIEMBRE DE  2025</t>
  </si>
  <si>
    <t>CARACTERÍSTICAS DEL PERSONAL QUE LABORA EN EL MAGA AL 30 DE  SEPTIEMBRE  2025</t>
  </si>
  <si>
    <t>Al 30 de septiembre de 2025</t>
  </si>
  <si>
    <t>Al 30 de septiembre  de 2025</t>
  </si>
  <si>
    <t>PERSONAL QUE LABORA EN EL MAGA                                                                           AL 30 DE SEPTIEMBRE  DE  2025</t>
  </si>
  <si>
    <t>EJECUCIÓN PRESUPUESTARIA POR PROGRAMA AL 30 DE SEPTIEMBRE  DE 2025</t>
  </si>
  <si>
    <t>EJECUCIÓN PRESUPUESTARIA POR PROGRAMA AL 30 SEPTIEMBRE  DE 2025</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</si>
  <si>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</si>
  <si>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</si>
  <si>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</si>
  <si>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</si>
  <si>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t>EJECUCIÓN PRESUPUESTARIA INSTIUCIONAL A 30 DE SEPTIEMBRE DE 2025</t>
  </si>
  <si>
    <r>
      <t>Pagado: El pago extingue la obligación exigible</t>
    </r>
    <r>
      <rPr>
        <sz val="14"/>
        <color theme="0"/>
        <rFont val="Arial"/>
        <family val="2"/>
      </rPr>
      <t xml:space="preserve"> </t>
    </r>
    <r>
      <rPr>
        <b/>
        <sz val="14"/>
        <color theme="0"/>
        <rFont val="Arial"/>
        <family val="2"/>
      </rPr>
      <t>mediante la entrega de una suma de dinero al acreedor o beneficiario.</t>
    </r>
    <r>
      <rPr>
        <sz val="14"/>
        <color theme="0"/>
        <rFont val="Arial"/>
        <family val="2"/>
      </rPr>
      <t xml:space="preserve"> El registro del pago se efectuará en la fecha en que se emita el cheque, se formalice la transferencia de fondos a la cuenta del acreedor o beneficiario o se materialice por la entrega de efectivo o de otros valores /Reglamento de la Ley Orgánica del Presupuesto, Acuerdo Gubernativo 540-2013, Artículo 17, numeral 2, inciso c).</t>
    </r>
  </si>
  <si>
    <r>
      <t xml:space="preserve">100 SERVICIOS NO PERSONALES: </t>
    </r>
    <r>
      <rPr>
        <sz val="16"/>
        <rFont val="Arial"/>
        <family val="2"/>
      </rPr>
      <t>Energía eléctrica, agua, internet, reparaciones de equipo de transporte, extracción de basura y otros.</t>
    </r>
  </si>
  <si>
    <r>
      <t xml:space="preserve">200 MATERIALES Y SUMINISTROS: </t>
    </r>
    <r>
      <rPr>
        <sz val="16"/>
        <rFont val="Arial"/>
        <family val="2"/>
      </rPr>
      <t>Para compra de alimentos, semillas, fertilizantes, papel de escritorio, plántulas, combustibles y lubricantes etc.</t>
    </r>
  </si>
  <si>
    <r>
      <t xml:space="preserve">300 PROPIEDAD, PLANTA, EQUIPO E INTANGIBLES: </t>
    </r>
    <r>
      <rPr>
        <sz val="16"/>
        <rFont val="Arial"/>
        <family val="2"/>
      </rPr>
      <t>Compra de computadoras, inversión en sistemas de riego, mobiliario, compra de vehículos de transporte y otros</t>
    </r>
    <r>
      <rPr>
        <b/>
        <sz val="16"/>
        <rFont val="Arial"/>
        <family val="2"/>
      </rPr>
      <t>.</t>
    </r>
  </si>
  <si>
    <r>
      <t xml:space="preserve">600 ACTIVOS FINANCIEROS: </t>
    </r>
    <r>
      <rPr>
        <sz val="16"/>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</si>
  <si>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</si>
  <si>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</si>
  <si>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</si>
  <si>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r>
      <t>400</t>
    </r>
    <r>
      <rPr>
        <sz val="16"/>
        <rFont val="Arial"/>
        <family val="2"/>
      </rPr>
      <t xml:space="preserve"> </t>
    </r>
    <r>
      <rPr>
        <b/>
        <sz val="16"/>
        <rFont val="Arial"/>
        <family val="2"/>
      </rPr>
      <t>TRANSFERENCIAS CORRIENTES</t>
    </r>
    <r>
      <rPr>
        <sz val="16"/>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t>
    </r>
  </si>
  <si>
    <t>EJECUCIÓN PRESUPUESTARIA POR PROGRAMA AL 30 DE SEPTIEMBRE DE 2025                                                                                                                                                                                                                                                                                                                                                                                                                                                                                                                                            (MILLONES DE QUETZALES)</t>
  </si>
  <si>
    <t>Ejecucción presupuestaria del subgrupo 18 "Servicios técnicos y profesionales"</t>
  </si>
  <si>
    <t>0                                                                           30                                                                             416</t>
  </si>
  <si>
    <t>SERVICIOS PERSONALES, TÉCNICOS Y PROFESIONALES                                                     (Quetzales)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</si>
</sst>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85" x14ac:knownFonts="1">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b/>
      <u/>
      <sz val="14"/>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sz val="16"/>
      <color rgb="FF002060"/>
      <name val="Calibri"/>
      <family val="2"/>
      <scheme val="minor"/>
    </font>
    <font>
      <b/>
      <sz val="18"/>
      <name val="Calibri"/>
      <family val="2"/>
      <scheme val="minor"/>
    </font>
    <font>
      <sz val="18"/>
      <name val="Calibri"/>
      <family val="2"/>
      <scheme val="minor"/>
    </font>
    <font>
      <sz val="18"/>
      <color rgb="FF002060"/>
      <name val="Arial"/>
      <family val="2"/>
    </font>
    <font>
      <sz val="24"/>
      <name val="Arial"/>
      <family val="2"/>
    </font>
    <font>
      <sz val="24"/>
      <color rgb="FF002060"/>
      <name val="Arial"/>
      <family val="2"/>
    </font>
    <font>
      <sz val="24"/>
      <color theme="1"/>
      <name val="Arial"/>
      <family val="2"/>
    </font>
    <font>
      <sz val="18"/>
      <color theme="0"/>
      <name val="Calibri"/>
      <family val="2"/>
      <scheme val="minor"/>
    </font>
    <font>
      <b/>
      <sz val="18"/>
      <color rgb="FF002060"/>
      <name val="Calibri"/>
      <family val="2"/>
      <scheme val="minor"/>
    </font>
    <font>
      <sz val="18"/>
      <color rgb="FF002060"/>
      <name val="Calibri"/>
      <family val="2"/>
      <scheme val="minor"/>
    </font>
    <font>
      <b/>
      <sz val="24"/>
      <name val="Arial"/>
      <family val="2"/>
    </font>
    <font>
      <b/>
      <sz val="18"/>
      <color theme="0"/>
      <name val="Calibri"/>
      <family val="2"/>
      <scheme val="minor"/>
    </font>
  </fonts>
  <fills count="2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481">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1" fillId="0" borderId="0" xfId="0" applyFont="1" applyAlignment="1">
      <alignment vertical="center"/>
    </xf>
    <xf numFmtId="0" fontId="4" fillId="4" borderId="1" xfId="0" applyFont="1" applyFill="1" applyBorder="1" applyAlignment="1">
      <alignment horizontal="left" vertical="center" wrapText="1"/>
    </xf>
    <xf numFmtId="0" fontId="19" fillId="4" borderId="9" xfId="0" applyFont="1" applyFill="1" applyBorder="1" applyAlignment="1">
      <alignment horizontal="right"/>
    </xf>
    <xf numFmtId="0" fontId="33" fillId="0" borderId="0" xfId="0" applyFont="1"/>
    <xf numFmtId="0" fontId="32" fillId="0" borderId="0" xfId="0" applyFont="1" applyBorder="1" applyAlignment="1">
      <alignment horizontal="left" vertical="center" wrapText="1"/>
    </xf>
    <xf numFmtId="0" fontId="26"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1"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39" fillId="0" borderId="39" xfId="0" applyFont="1" applyBorder="1"/>
    <xf numFmtId="0" fontId="24" fillId="0" borderId="39" xfId="0" applyFont="1" applyBorder="1" applyAlignment="1">
      <alignment vertical="center"/>
    </xf>
    <xf numFmtId="0" fontId="24" fillId="0" borderId="39" xfId="0" applyFont="1" applyFill="1" applyBorder="1" applyAlignment="1">
      <alignment vertical="center" wrapText="1"/>
    </xf>
    <xf numFmtId="0" fontId="39" fillId="0" borderId="39" xfId="0" applyFont="1" applyBorder="1" applyAlignment="1">
      <alignment horizontal="center"/>
    </xf>
    <xf numFmtId="0" fontId="25" fillId="0" borderId="0" xfId="0" applyFont="1" applyFill="1" applyBorder="1" applyAlignment="1">
      <alignment horizontal="left" vertical="center" wrapText="1"/>
    </xf>
    <xf numFmtId="0" fontId="35" fillId="4" borderId="28" xfId="0" applyFont="1" applyFill="1" applyBorder="1" applyAlignment="1">
      <alignment horizontal="righ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24" fillId="0" borderId="39" xfId="0" applyFont="1" applyBorder="1" applyAlignment="1">
      <alignment vertical="center" wrapText="1"/>
    </xf>
    <xf numFmtId="0" fontId="25" fillId="0" borderId="39" xfId="0" applyFont="1" applyBorder="1" applyAlignment="1">
      <alignment vertical="center" wrapText="1"/>
    </xf>
    <xf numFmtId="165" fontId="36"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3" fillId="2" borderId="40" xfId="0" applyFont="1" applyFill="1" applyBorder="1" applyAlignment="1">
      <alignment horizontal="center"/>
    </xf>
    <xf numFmtId="0" fontId="6" fillId="0" borderId="41" xfId="0" applyFont="1" applyFill="1" applyBorder="1" applyAlignment="1">
      <alignment horizontal="center" vertical="center" wrapText="1"/>
    </xf>
    <xf numFmtId="0" fontId="21" fillId="0" borderId="40" xfId="0" applyFont="1" applyFill="1" applyBorder="1" applyAlignment="1">
      <alignment horizontal="center" vertical="center" wrapText="1"/>
    </xf>
    <xf numFmtId="1" fontId="27" fillId="0" borderId="39" xfId="0" applyNumberFormat="1" applyFont="1" applyBorder="1" applyAlignment="1">
      <alignment horizontal="center" vertical="center"/>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35" fillId="0" borderId="28" xfId="0" applyFont="1" applyBorder="1" applyAlignment="1">
      <alignment horizontal="left" vertical="center" wrapText="1"/>
    </xf>
    <xf numFmtId="0" fontId="28" fillId="4" borderId="0" xfId="0" applyFont="1" applyFill="1" applyBorder="1" applyAlignment="1">
      <alignment horizontal="left" vertical="center" wrapText="1"/>
    </xf>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2" fillId="0" borderId="0" xfId="0" applyFont="1" applyBorder="1" applyAlignment="1">
      <alignment horizontal="center"/>
    </xf>
    <xf numFmtId="0" fontId="36" fillId="0" borderId="0" xfId="0" applyFont="1" applyFill="1" applyBorder="1" applyAlignment="1">
      <alignment vertical="center" wrapText="1"/>
    </xf>
    <xf numFmtId="0" fontId="36" fillId="0" borderId="43" xfId="0" applyFont="1" applyFill="1" applyBorder="1" applyAlignment="1">
      <alignment vertical="center" wrapText="1"/>
    </xf>
    <xf numFmtId="0" fontId="36"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23" borderId="1" xfId="0" applyFont="1" applyFill="1" applyBorder="1" applyAlignment="1">
      <alignment horizontal="center"/>
    </xf>
    <xf numFmtId="0" fontId="0" fillId="0" borderId="0" xfId="0" applyFont="1" applyBorder="1"/>
    <xf numFmtId="0" fontId="10" fillId="4" borderId="0" xfId="0" applyFont="1" applyFill="1" applyBorder="1" applyAlignment="1">
      <alignment horizontal="center"/>
    </xf>
    <xf numFmtId="0" fontId="10" fillId="4" borderId="0" xfId="0" applyFont="1" applyFill="1" applyBorder="1" applyAlignment="1">
      <alignment horizontal="center" vertical="center"/>
    </xf>
    <xf numFmtId="0" fontId="9" fillId="4" borderId="0" xfId="0" applyFont="1" applyFill="1" applyBorder="1" applyAlignment="1">
      <alignment horizontal="center"/>
    </xf>
    <xf numFmtId="0" fontId="12" fillId="4" borderId="0" xfId="0" applyFont="1" applyFill="1" applyBorder="1" applyAlignment="1">
      <alignment vertical="center" wrapText="1"/>
    </xf>
    <xf numFmtId="0" fontId="28" fillId="4" borderId="0" xfId="0" applyFont="1" applyFill="1" applyBorder="1" applyAlignment="1">
      <alignment horizontal="center" vertical="center" wrapText="1"/>
    </xf>
    <xf numFmtId="0" fontId="0" fillId="4" borderId="0" xfId="0" applyFont="1" applyFill="1" applyBorder="1"/>
    <xf numFmtId="2" fontId="10" fillId="4" borderId="0" xfId="0" applyNumberFormat="1" applyFont="1" applyFill="1" applyBorder="1" applyAlignment="1">
      <alignment horizontal="center" vertical="center"/>
    </xf>
    <xf numFmtId="0" fontId="28" fillId="4" borderId="0" xfId="0" applyFont="1" applyFill="1" applyBorder="1" applyAlignment="1">
      <alignment horizontal="center" vertical="center"/>
    </xf>
    <xf numFmtId="0" fontId="12" fillId="4" borderId="0" xfId="0" applyFont="1" applyFill="1" applyBorder="1" applyAlignment="1">
      <alignment vertical="center"/>
    </xf>
    <xf numFmtId="0" fontId="0" fillId="4" borderId="0" xfId="0" applyFont="1" applyFill="1" applyBorder="1" applyAlignment="1">
      <alignment horizontal="center"/>
    </xf>
    <xf numFmtId="0" fontId="28"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8" fillId="0" borderId="0" xfId="0" applyFont="1" applyFill="1" applyBorder="1" applyAlignment="1">
      <alignment horizontal="center"/>
    </xf>
    <xf numFmtId="0" fontId="43" fillId="0" borderId="0" xfId="0" applyFont="1" applyFill="1" applyBorder="1" applyAlignment="1">
      <alignment horizontal="center"/>
    </xf>
    <xf numFmtId="3" fontId="27" fillId="0" borderId="39" xfId="0" applyNumberFormat="1" applyFont="1" applyBorder="1" applyAlignment="1">
      <alignment horizontal="center" vertic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3" fillId="0" borderId="48"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8" fontId="19" fillId="22" borderId="5" xfId="0" applyNumberFormat="1" applyFont="1" applyFill="1" applyBorder="1" applyAlignment="1">
      <alignment horizontal="center" vertical="center"/>
    </xf>
    <xf numFmtId="0" fontId="16" fillId="11" borderId="4" xfId="0" applyFont="1" applyFill="1" applyBorder="1" applyAlignment="1">
      <alignment horizontal="left" vertical="center" wrapText="1"/>
    </xf>
    <xf numFmtId="8" fontId="19" fillId="11" borderId="5" xfId="0" applyNumberFormat="1" applyFont="1" applyFill="1" applyBorder="1" applyAlignment="1">
      <alignment horizontal="center" vertical="center"/>
    </xf>
    <xf numFmtId="0" fontId="16" fillId="12" borderId="4" xfId="0" applyFont="1" applyFill="1" applyBorder="1" applyAlignment="1">
      <alignment horizontal="left" vertical="center" wrapText="1"/>
    </xf>
    <xf numFmtId="8" fontId="19" fillId="21" borderId="5" xfId="0" applyNumberFormat="1" applyFont="1" applyFill="1" applyBorder="1" applyAlignment="1">
      <alignment horizontal="center" vertical="center"/>
    </xf>
    <xf numFmtId="0" fontId="16" fillId="13" borderId="4" xfId="0" applyFont="1" applyFill="1" applyBorder="1" applyAlignment="1">
      <alignment horizontal="left" vertical="center" wrapText="1"/>
    </xf>
    <xf numFmtId="8" fontId="19" fillId="20" borderId="5" xfId="0" applyNumberFormat="1" applyFont="1" applyFill="1" applyBorder="1" applyAlignment="1">
      <alignment horizontal="center" vertical="center"/>
    </xf>
    <xf numFmtId="0" fontId="16" fillId="14" borderId="4" xfId="0" applyFont="1" applyFill="1" applyBorder="1" applyAlignment="1">
      <alignment horizontal="left" vertical="center" wrapText="1"/>
    </xf>
    <xf numFmtId="8" fontId="19" fillId="14" borderId="5" xfId="0" applyNumberFormat="1" applyFont="1" applyFill="1" applyBorder="1" applyAlignment="1">
      <alignment horizontal="center" vertical="center"/>
    </xf>
    <xf numFmtId="0" fontId="16" fillId="15" borderId="4" xfId="0" applyFont="1" applyFill="1" applyBorder="1" applyAlignment="1">
      <alignment horizontal="left" vertical="center" wrapText="1"/>
    </xf>
    <xf numFmtId="8" fontId="19" fillId="19" borderId="5" xfId="0" applyNumberFormat="1" applyFont="1" applyFill="1" applyBorder="1" applyAlignment="1">
      <alignment horizontal="center" vertical="center"/>
    </xf>
    <xf numFmtId="0" fontId="16" fillId="16" borderId="4" xfId="0" applyFont="1" applyFill="1" applyBorder="1" applyAlignment="1">
      <alignment horizontal="left" vertical="center" wrapText="1"/>
    </xf>
    <xf numFmtId="8" fontId="19" fillId="18" borderId="5" xfId="0" applyNumberFormat="1" applyFont="1" applyFill="1" applyBorder="1" applyAlignment="1">
      <alignment horizontal="center" vertical="center"/>
    </xf>
    <xf numFmtId="0" fontId="16" fillId="17" borderId="4" xfId="0" applyFont="1" applyFill="1" applyBorder="1" applyAlignment="1">
      <alignment horizontal="left" vertical="center" wrapText="1"/>
    </xf>
    <xf numFmtId="8" fontId="19" fillId="17" borderId="5" xfId="0" applyNumberFormat="1" applyFont="1" applyFill="1" applyBorder="1" applyAlignment="1">
      <alignment horizontal="center" vertical="center"/>
    </xf>
    <xf numFmtId="0" fontId="16" fillId="4" borderId="4" xfId="0" applyFont="1" applyFill="1" applyBorder="1" applyAlignment="1">
      <alignment horizontal="left" vertical="center" wrapText="1"/>
    </xf>
    <xf numFmtId="8" fontId="19" fillId="4" borderId="5" xfId="0" applyNumberFormat="1" applyFont="1" applyFill="1" applyBorder="1" applyAlignment="1">
      <alignment horizontal="center" vertical="center"/>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1" xfId="0" applyNumberFormat="1" applyFont="1" applyFill="1" applyBorder="1" applyAlignment="1">
      <alignment horizontal="right" vertical="center"/>
    </xf>
    <xf numFmtId="164" fontId="22" fillId="8" borderId="30" xfId="0" applyNumberFormat="1" applyFont="1" applyFill="1" applyBorder="1" applyAlignment="1">
      <alignment horizontal="right" vertical="center"/>
    </xf>
    <xf numFmtId="164" fontId="22" fillId="8" borderId="50"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5"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2" fillId="4" borderId="50" xfId="0" applyNumberFormat="1" applyFont="1" applyFill="1" applyBorder="1" applyAlignment="1">
      <alignment horizontal="center" vertical="center"/>
    </xf>
    <xf numFmtId="164" fontId="22" fillId="4" borderId="1" xfId="0" applyNumberFormat="1" applyFont="1" applyFill="1" applyBorder="1" applyAlignment="1">
      <alignment horizontal="center" vertical="center"/>
    </xf>
    <xf numFmtId="164" fontId="22" fillId="4" borderId="24" xfId="0" applyNumberFormat="1" applyFont="1" applyFill="1" applyBorder="1" applyAlignment="1">
      <alignment horizontal="center" vertical="center"/>
    </xf>
    <xf numFmtId="4" fontId="29" fillId="0" borderId="1" xfId="0" applyNumberFormat="1" applyFont="1" applyBorder="1" applyAlignment="1">
      <alignment horizontal="right" vertical="center"/>
    </xf>
    <xf numFmtId="0" fontId="56" fillId="0" borderId="0" xfId="0" applyFont="1"/>
    <xf numFmtId="0" fontId="30" fillId="0" borderId="0" xfId="0" applyFont="1"/>
    <xf numFmtId="0" fontId="30" fillId="0" borderId="0" xfId="0" applyFont="1" applyAlignment="1">
      <alignment horizontal="center"/>
    </xf>
    <xf numFmtId="4" fontId="58" fillId="0" borderId="0" xfId="0" applyNumberFormat="1" applyFont="1" applyAlignment="1">
      <alignment horizontal="right" vertical="top"/>
    </xf>
    <xf numFmtId="167" fontId="38" fillId="0" borderId="45"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29" fillId="0" borderId="1" xfId="0" applyNumberFormat="1" applyFont="1" applyBorder="1" applyAlignment="1">
      <alignment horizontal="right" vertical="top"/>
    </xf>
    <xf numFmtId="4" fontId="60" fillId="0" borderId="0" xfId="0" applyNumberFormat="1" applyFont="1" applyAlignment="1">
      <alignment horizontal="right" vertical="top"/>
    </xf>
    <xf numFmtId="3" fontId="0" fillId="4" borderId="0" xfId="0" applyNumberFormat="1" applyFill="1"/>
    <xf numFmtId="165" fontId="9" fillId="0" borderId="1" xfId="0" applyNumberFormat="1" applyFont="1" applyBorder="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0" fillId="0" borderId="36" xfId="0" applyBorder="1"/>
    <xf numFmtId="0" fontId="44" fillId="0" borderId="51" xfId="0" applyFont="1" applyBorder="1" applyAlignment="1">
      <alignment horizontal="center" vertical="center" wrapText="1"/>
    </xf>
    <xf numFmtId="4" fontId="62" fillId="0" borderId="0" xfId="0" applyNumberFormat="1" applyFont="1" applyBorder="1" applyAlignment="1">
      <alignment horizontal="right" vertical="top"/>
    </xf>
    <xf numFmtId="0" fontId="63" fillId="0" borderId="39" xfId="0" applyFont="1" applyBorder="1" applyAlignment="1">
      <alignment horizontal="center"/>
    </xf>
    <xf numFmtId="2" fontId="27" fillId="0" borderId="0" xfId="0" applyNumberFormat="1" applyFont="1" applyBorder="1" applyAlignment="1">
      <alignment horizontal="center" vertical="center"/>
    </xf>
    <xf numFmtId="2" fontId="27"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3" fillId="2" borderId="39" xfId="0" applyFont="1" applyFill="1" applyBorder="1" applyAlignment="1">
      <alignment horizontal="center"/>
    </xf>
    <xf numFmtId="1" fontId="61" fillId="0" borderId="39" xfId="0" applyNumberFormat="1" applyFont="1" applyBorder="1" applyAlignment="1">
      <alignment horizontal="center"/>
    </xf>
    <xf numFmtId="0" fontId="48" fillId="0" borderId="0" xfId="0" applyFont="1" applyFill="1" applyAlignment="1">
      <alignment horizontal="center"/>
    </xf>
    <xf numFmtId="4" fontId="29" fillId="0" borderId="0" xfId="0" applyNumberFormat="1" applyFont="1" applyBorder="1" applyAlignment="1">
      <alignment horizontal="right" vertical="top"/>
    </xf>
    <xf numFmtId="0" fontId="0" fillId="0" borderId="0" xfId="0" applyBorder="1" applyAlignment="1">
      <alignment horizontal="left"/>
    </xf>
    <xf numFmtId="0" fontId="0" fillId="0" borderId="0" xfId="0" applyAlignment="1">
      <alignment horizontal="center"/>
    </xf>
    <xf numFmtId="0" fontId="48" fillId="2" borderId="0" xfId="0" applyFont="1" applyFill="1" applyAlignment="1">
      <alignment horizontal="center"/>
    </xf>
    <xf numFmtId="0" fontId="25" fillId="0" borderId="0" xfId="0" applyFont="1" applyBorder="1" applyAlignment="1">
      <alignment horizontal="left" vertical="center" wrapText="1"/>
    </xf>
    <xf numFmtId="164" fontId="29"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5" fillId="0" borderId="25" xfId="0" applyFont="1" applyBorder="1" applyAlignment="1">
      <alignment horizontal="left" vertical="center" wrapText="1"/>
    </xf>
    <xf numFmtId="0" fontId="26" fillId="0" borderId="28" xfId="0" applyFont="1" applyBorder="1" applyAlignment="1">
      <alignment horizontal="center" vertical="center" wrapText="1"/>
    </xf>
    <xf numFmtId="0" fontId="0" fillId="0" borderId="0" xfId="0" applyAlignment="1">
      <alignment horizontal="left"/>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0" fontId="11" fillId="3" borderId="51" xfId="0" applyFont="1" applyFill="1" applyBorder="1"/>
    <xf numFmtId="166" fontId="28" fillId="0" borderId="51" xfId="0" applyNumberFormat="1" applyFont="1" applyBorder="1" applyAlignment="1">
      <alignment horizontal="right" vertical="center"/>
    </xf>
    <xf numFmtId="166" fontId="20" fillId="3" borderId="51" xfId="0" applyNumberFormat="1" applyFont="1" applyFill="1" applyBorder="1" applyAlignment="1">
      <alignment horizontal="right" vertical="center"/>
    </xf>
    <xf numFmtId="166" fontId="20" fillId="8" borderId="51" xfId="0" applyNumberFormat="1" applyFont="1" applyFill="1" applyBorder="1" applyAlignment="1">
      <alignment horizontal="right" vertical="center" wrapText="1"/>
    </xf>
    <xf numFmtId="0" fontId="25" fillId="0" borderId="0" xfId="0" applyFont="1" applyBorder="1" applyAlignment="1">
      <alignment horizontal="left" vertical="center" wrapText="1"/>
    </xf>
    <xf numFmtId="0" fontId="72" fillId="0" borderId="0" xfId="0" applyFont="1" applyAlignment="1">
      <alignment horizontal="justify" vertical="center"/>
    </xf>
    <xf numFmtId="164" fontId="9" fillId="0" borderId="51" xfId="0" applyNumberFormat="1" applyFont="1" applyBorder="1"/>
    <xf numFmtId="167" fontId="10" fillId="0" borderId="51" xfId="0" applyNumberFormat="1" applyFont="1" applyBorder="1"/>
    <xf numFmtId="164" fontId="53" fillId="4" borderId="28" xfId="0" applyNumberFormat="1" applyFont="1" applyFill="1" applyBorder="1" applyAlignment="1">
      <alignment horizontal="right" vertical="center"/>
    </xf>
    <xf numFmtId="164" fontId="67" fillId="0" borderId="28" xfId="0" applyNumberFormat="1" applyFont="1" applyBorder="1" applyAlignment="1">
      <alignment horizontal="right" vertical="center"/>
    </xf>
    <xf numFmtId="167" fontId="9" fillId="0" borderId="51" xfId="0" applyNumberFormat="1" applyFont="1" applyBorder="1"/>
    <xf numFmtId="164" fontId="18" fillId="0" borderId="1" xfId="0" applyNumberFormat="1" applyFont="1" applyBorder="1" applyAlignment="1">
      <alignment horizontal="right" vertical="top"/>
    </xf>
    <xf numFmtId="164" fontId="18" fillId="0" borderId="1" xfId="0" applyNumberFormat="1" applyFont="1" applyBorder="1" applyAlignment="1">
      <alignment horizontal="right" vertical="center"/>
    </xf>
    <xf numFmtId="166" fontId="68" fillId="0" borderId="0" xfId="0" applyNumberFormat="1" applyFont="1" applyAlignment="1">
      <alignment horizontal="right" vertical="top"/>
    </xf>
    <xf numFmtId="166" fontId="69" fillId="8" borderId="51" xfId="0" applyNumberFormat="1" applyFont="1" applyFill="1" applyBorder="1" applyAlignment="1">
      <alignment horizontal="right" vertical="center"/>
    </xf>
    <xf numFmtId="167" fontId="67" fillId="0" borderId="0" xfId="0" applyNumberFormat="1" applyFont="1" applyBorder="1" applyAlignment="1">
      <alignment vertical="center"/>
    </xf>
    <xf numFmtId="4" fontId="67" fillId="0" borderId="0" xfId="0" applyNumberFormat="1" applyFont="1" applyBorder="1" applyAlignment="1">
      <alignment vertical="center"/>
    </xf>
    <xf numFmtId="0" fontId="6" fillId="4" borderId="0" xfId="0" applyFont="1" applyFill="1" applyBorder="1" applyAlignment="1">
      <alignment horizontal="center" vertical="center" wrapText="1"/>
    </xf>
    <xf numFmtId="4" fontId="9" fillId="0" borderId="0" xfId="0" applyNumberFormat="1" applyFont="1" applyBorder="1"/>
    <xf numFmtId="0" fontId="40" fillId="0" borderId="51" xfId="0" applyFont="1" applyBorder="1" applyAlignment="1">
      <alignment horizontal="center" vertical="center"/>
    </xf>
    <xf numFmtId="0" fontId="40" fillId="0" borderId="51" xfId="0" applyFont="1" applyBorder="1" applyAlignment="1">
      <alignment horizontal="center" vertical="center" wrapText="1"/>
    </xf>
    <xf numFmtId="0" fontId="44" fillId="0" borderId="51" xfId="0" applyFont="1" applyBorder="1" applyAlignment="1">
      <alignment horizontal="left" vertical="center" wrapText="1"/>
    </xf>
    <xf numFmtId="4" fontId="40" fillId="0" borderId="51" xfId="0" applyNumberFormat="1" applyFont="1" applyBorder="1" applyAlignment="1">
      <alignment horizontal="left" vertical="center"/>
    </xf>
    <xf numFmtId="0" fontId="0" fillId="0" borderId="0" xfId="0" applyBorder="1" applyAlignment="1">
      <alignment vertical="center"/>
    </xf>
    <xf numFmtId="4" fontId="22" fillId="8" borderId="1" xfId="0" applyNumberFormat="1" applyFont="1" applyFill="1" applyBorder="1" applyAlignment="1">
      <alignment horizontal="right" vertical="center"/>
    </xf>
    <xf numFmtId="0" fontId="67" fillId="0" borderId="0" xfId="0" applyFont="1" applyBorder="1" applyAlignment="1">
      <alignment horizontal="right" vertical="center" wrapText="1"/>
    </xf>
    <xf numFmtId="0" fontId="6" fillId="0" borderId="0" xfId="0" applyFont="1" applyFill="1" applyBorder="1" applyAlignment="1">
      <alignment horizontal="center" vertical="center" wrapText="1"/>
    </xf>
    <xf numFmtId="0" fontId="80" fillId="0" borderId="40" xfId="0" applyFont="1" applyFill="1" applyBorder="1" applyAlignment="1">
      <alignment horizontal="center"/>
    </xf>
    <xf numFmtId="1" fontId="76" fillId="0" borderId="39" xfId="0" applyNumberFormat="1" applyFont="1" applyBorder="1" applyAlignment="1">
      <alignment horizontal="center" vertical="center" wrapText="1"/>
    </xf>
    <xf numFmtId="2" fontId="81" fillId="0" borderId="39" xfId="0" applyNumberFormat="1" applyFont="1" applyBorder="1" applyAlignment="1">
      <alignment horizontal="center" vertical="center"/>
    </xf>
    <xf numFmtId="1" fontId="76" fillId="0" borderId="39" xfId="0" applyNumberFormat="1" applyFont="1" applyBorder="1" applyAlignment="1">
      <alignment horizontal="center" vertical="center"/>
    </xf>
    <xf numFmtId="3" fontId="81" fillId="0" borderId="39" xfId="0" applyNumberFormat="1" applyFont="1" applyBorder="1" applyAlignment="1">
      <alignment horizontal="center" vertical="center"/>
    </xf>
    <xf numFmtId="1" fontId="81" fillId="0" borderId="39" xfId="0" applyNumberFormat="1" applyFont="1" applyBorder="1" applyAlignment="1">
      <alignment horizontal="center" vertical="center"/>
    </xf>
    <xf numFmtId="3" fontId="81" fillId="0" borderId="39" xfId="0" applyNumberFormat="1" applyFont="1" applyBorder="1" applyAlignment="1">
      <alignment horizontal="center"/>
    </xf>
    <xf numFmtId="2" fontId="81" fillId="4" borderId="39" xfId="0" applyNumberFormat="1" applyFont="1" applyFill="1" applyBorder="1" applyAlignment="1">
      <alignment horizontal="center" vertical="center"/>
    </xf>
    <xf numFmtId="1" fontId="26" fillId="0" borderId="39" xfId="0" applyNumberFormat="1" applyFont="1" applyBorder="1" applyAlignment="1">
      <alignment horizontal="center" vertical="center" wrapText="1"/>
    </xf>
    <xf numFmtId="1" fontId="26" fillId="0" borderId="39" xfId="0" applyNumberFormat="1" applyFont="1" applyBorder="1" applyAlignment="1">
      <alignment horizontal="center" vertical="center"/>
    </xf>
    <xf numFmtId="165" fontId="81" fillId="0" borderId="51" xfId="0" applyNumberFormat="1" applyFont="1" applyBorder="1" applyAlignment="1">
      <alignment horizontal="right" wrapText="1"/>
    </xf>
    <xf numFmtId="166" fontId="81" fillId="0" borderId="51" xfId="0" applyNumberFormat="1" applyFont="1" applyBorder="1" applyAlignment="1">
      <alignment vertical="center"/>
    </xf>
    <xf numFmtId="167" fontId="82" fillId="0" borderId="1" xfId="0" applyNumberFormat="1" applyFont="1" applyBorder="1" applyAlignment="1">
      <alignment vertical="center"/>
    </xf>
    <xf numFmtId="166" fontId="82" fillId="0" borderId="1" xfId="0" applyNumberFormat="1" applyFont="1" applyBorder="1" applyAlignment="1">
      <alignmen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0" fontId="54" fillId="4" borderId="29" xfId="0" applyFont="1" applyFill="1" applyBorder="1" applyAlignment="1">
      <alignment horizontal="center"/>
    </xf>
    <xf numFmtId="0" fontId="54"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1" fillId="8" borderId="14" xfId="0" applyFont="1" applyFill="1" applyBorder="1" applyAlignment="1">
      <alignment horizontal="center" vertical="center" wrapText="1"/>
    </xf>
    <xf numFmtId="0" fontId="51"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4" fillId="0" borderId="35" xfId="0" applyFont="1" applyFill="1" applyBorder="1" applyAlignment="1">
      <alignment horizontal="center" vertical="center"/>
    </xf>
    <xf numFmtId="0" fontId="14" fillId="0" borderId="31"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7" xfId="0" applyFont="1" applyBorder="1" applyAlignment="1">
      <alignment horizontal="justify" vertical="center" wrapText="1"/>
    </xf>
    <xf numFmtId="0" fontId="0" fillId="0" borderId="0" xfId="0" applyBorder="1" applyAlignment="1">
      <alignment horizontal="left" vertical="center"/>
    </xf>
    <xf numFmtId="0" fontId="34" fillId="2" borderId="0" xfId="0" applyFont="1" applyFill="1" applyAlignment="1">
      <alignment horizontal="left" vertical="center" wrapText="1"/>
    </xf>
    <xf numFmtId="0" fontId="10" fillId="0" borderId="0" xfId="0" applyFont="1" applyBorder="1" applyAlignment="1">
      <alignment horizontal="center"/>
    </xf>
    <xf numFmtId="0" fontId="10" fillId="0" borderId="0" xfId="0" applyFont="1" applyAlignment="1">
      <alignment horizontal="center"/>
    </xf>
    <xf numFmtId="0" fontId="9" fillId="0" borderId="0" xfId="0" applyFont="1" applyAlignment="1">
      <alignment horizontal="center" wrapText="1"/>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5" fillId="2" borderId="29" xfId="0" applyFont="1" applyFill="1" applyBorder="1" applyAlignment="1">
      <alignment horizontal="left" vertical="center" wrapText="1"/>
    </xf>
    <xf numFmtId="0" fontId="55" fillId="2" borderId="38" xfId="0" applyFont="1" applyFill="1" applyBorder="1" applyAlignment="1">
      <alignment horizontal="left" vertical="center" wrapText="1"/>
    </xf>
    <xf numFmtId="0" fontId="55" fillId="2" borderId="34" xfId="0" applyFont="1" applyFill="1" applyBorder="1" applyAlignment="1">
      <alignment horizontal="left" vertical="center" wrapText="1"/>
    </xf>
    <xf numFmtId="0" fontId="55" fillId="2" borderId="29" xfId="0" applyFont="1" applyFill="1" applyBorder="1" applyAlignment="1">
      <alignment horizontal="left" wrapText="1"/>
    </xf>
    <xf numFmtId="0" fontId="55" fillId="2" borderId="38" xfId="0" applyFont="1" applyFill="1" applyBorder="1" applyAlignment="1">
      <alignment horizontal="left" wrapText="1"/>
    </xf>
    <xf numFmtId="0" fontId="55" fillId="2" borderId="34" xfId="0" applyFont="1" applyFill="1" applyBorder="1" applyAlignment="1">
      <alignment horizontal="left" wrapText="1"/>
    </xf>
    <xf numFmtId="0" fontId="9" fillId="0" borderId="0" xfId="0" applyFont="1" applyAlignment="1">
      <alignment horizontal="left"/>
    </xf>
    <xf numFmtId="0" fontId="73" fillId="0" borderId="37" xfId="0" applyFont="1" applyFill="1" applyBorder="1" applyAlignment="1">
      <alignment vertical="center" wrapText="1"/>
    </xf>
    <xf numFmtId="0" fontId="73" fillId="0" borderId="32" xfId="0" applyFont="1" applyFill="1" applyBorder="1" applyAlignment="1">
      <alignment vertical="center" wrapText="1"/>
    </xf>
    <xf numFmtId="0" fontId="73" fillId="0" borderId="26" xfId="0" applyFont="1" applyFill="1" applyBorder="1" applyAlignment="1">
      <alignment vertical="center" wrapText="1"/>
    </xf>
    <xf numFmtId="0" fontId="73" fillId="0" borderId="37" xfId="0" applyFont="1" applyBorder="1" applyAlignment="1"/>
    <xf numFmtId="0" fontId="73" fillId="0" borderId="32" xfId="0" applyFont="1" applyBorder="1" applyAlignment="1"/>
    <xf numFmtId="0" fontId="73" fillId="0" borderId="26" xfId="0" applyFont="1" applyBorder="1" applyAlignment="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52" fillId="0" borderId="35" xfId="0" applyFont="1" applyBorder="1" applyAlignment="1">
      <alignment horizontal="center"/>
    </xf>
    <xf numFmtId="0" fontId="2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23" fillId="0" borderId="0" xfId="0" applyFont="1" applyBorder="1" applyAlignment="1">
      <alignment horizontal="left"/>
    </xf>
    <xf numFmtId="0" fontId="10" fillId="0" borderId="32" xfId="0" applyFont="1" applyBorder="1" applyAlignment="1">
      <alignment horizontal="center"/>
    </xf>
    <xf numFmtId="0" fontId="0" fillId="0" borderId="0" xfId="0" applyBorder="1" applyAlignment="1">
      <alignment horizontal="left"/>
    </xf>
    <xf numFmtId="0" fontId="64" fillId="2" borderId="0" xfId="0" applyFont="1" applyFill="1" applyAlignment="1">
      <alignment horizontal="center"/>
    </xf>
    <xf numFmtId="0" fontId="66" fillId="3" borderId="29" xfId="0" applyFont="1" applyFill="1" applyBorder="1" applyAlignment="1">
      <alignment vertical="center" wrapText="1"/>
    </xf>
    <xf numFmtId="0" fontId="66" fillId="3" borderId="38" xfId="0" applyFont="1" applyFill="1" applyBorder="1" applyAlignment="1">
      <alignment vertical="center" wrapText="1"/>
    </xf>
    <xf numFmtId="0" fontId="66" fillId="3" borderId="34" xfId="0" applyFont="1" applyFill="1" applyBorder="1" applyAlignment="1">
      <alignment vertical="center" wrapText="1"/>
    </xf>
    <xf numFmtId="0" fontId="46" fillId="2" borderId="20" xfId="0" applyFont="1" applyFill="1" applyBorder="1" applyAlignment="1">
      <alignment horizontal="left" vertical="center" wrapText="1"/>
    </xf>
    <xf numFmtId="0" fontId="46" fillId="2" borderId="25" xfId="0" applyFont="1" applyFill="1" applyBorder="1" applyAlignment="1">
      <alignment horizontal="left" vertical="center" wrapText="1"/>
    </xf>
    <xf numFmtId="0" fontId="46" fillId="2" borderId="21"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0"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27"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34" fillId="2" borderId="0" xfId="0" applyFont="1" applyFill="1" applyAlignment="1">
      <alignment horizontal="center"/>
    </xf>
    <xf numFmtId="0" fontId="9" fillId="0" borderId="0" xfId="0" applyFont="1" applyAlignment="1">
      <alignment horizontal="center"/>
    </xf>
    <xf numFmtId="0" fontId="10" fillId="0" borderId="0" xfId="0" applyFont="1" applyAlignment="1">
      <alignment horizontal="center" wrapText="1"/>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0" xfId="0" applyFont="1" applyFill="1" applyBorder="1" applyAlignment="1">
      <alignment horizontal="center" vertical="center" wrapText="1"/>
    </xf>
    <xf numFmtId="0" fontId="10" fillId="3" borderId="43"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65" fillId="3" borderId="1" xfId="0" applyFont="1" applyFill="1" applyBorder="1" applyAlignment="1">
      <alignment vertical="center" wrapText="1"/>
    </xf>
    <xf numFmtId="0" fontId="65" fillId="3" borderId="37" xfId="0" applyFont="1" applyFill="1" applyBorder="1" applyAlignment="1">
      <alignment vertical="center"/>
    </xf>
    <xf numFmtId="0" fontId="65" fillId="3" borderId="32" xfId="0" applyFont="1" applyFill="1" applyBorder="1" applyAlignment="1">
      <alignment vertical="center"/>
    </xf>
    <xf numFmtId="0" fontId="65" fillId="3" borderId="26" xfId="0" applyFont="1" applyFill="1" applyBorder="1" applyAlignment="1">
      <alignment vertical="center"/>
    </xf>
    <xf numFmtId="0" fontId="66" fillId="3" borderId="1" xfId="0" applyFont="1" applyFill="1" applyBorder="1" applyAlignment="1">
      <alignment vertical="center"/>
    </xf>
    <xf numFmtId="0" fontId="70" fillId="0" borderId="31" xfId="0" applyFont="1" applyFill="1" applyBorder="1" applyAlignment="1">
      <alignment horizontal="left" wrapText="1"/>
    </xf>
    <xf numFmtId="0" fontId="43" fillId="2" borderId="27" xfId="0" applyFont="1" applyFill="1" applyBorder="1" applyAlignment="1">
      <alignment horizontal="center"/>
    </xf>
    <xf numFmtId="0" fontId="43" fillId="2" borderId="0" xfId="0" applyFont="1" applyFill="1" applyBorder="1" applyAlignment="1">
      <alignment horizontal="center"/>
    </xf>
    <xf numFmtId="0" fontId="11" fillId="0" borderId="0" xfId="0" applyFont="1" applyAlignment="1">
      <alignment horizontal="center"/>
    </xf>
    <xf numFmtId="0" fontId="25" fillId="0" borderId="0" xfId="0" applyFont="1" applyBorder="1" applyAlignment="1">
      <alignment horizontal="left" vertical="center" wrapText="1"/>
    </xf>
    <xf numFmtId="0" fontId="84" fillId="2" borderId="0" xfId="0" applyFont="1" applyFill="1" applyAlignment="1">
      <alignment horizontal="center"/>
    </xf>
    <xf numFmtId="0" fontId="84" fillId="2" borderId="42" xfId="0" applyFont="1" applyFill="1" applyBorder="1" applyAlignment="1">
      <alignment horizontal="center"/>
    </xf>
    <xf numFmtId="164" fontId="77" fillId="0" borderId="29" xfId="0" applyNumberFormat="1" applyFont="1" applyBorder="1" applyAlignment="1">
      <alignment horizontal="right" vertical="center"/>
    </xf>
    <xf numFmtId="164" fontId="77" fillId="0" borderId="38" xfId="0" applyNumberFormat="1" applyFont="1" applyBorder="1" applyAlignment="1">
      <alignment horizontal="right" vertical="center"/>
    </xf>
    <xf numFmtId="164" fontId="77" fillId="0" borderId="34" xfId="0" applyNumberFormat="1" applyFont="1" applyBorder="1" applyAlignment="1">
      <alignment horizontal="right" vertical="center"/>
    </xf>
    <xf numFmtId="164" fontId="78" fillId="0" borderId="29" xfId="0" applyNumberFormat="1" applyFont="1" applyBorder="1" applyAlignment="1">
      <alignment horizontal="right" vertical="center"/>
    </xf>
    <xf numFmtId="164" fontId="78" fillId="0" borderId="38" xfId="0" applyNumberFormat="1" applyFont="1" applyBorder="1" applyAlignment="1">
      <alignment horizontal="right" vertical="center"/>
    </xf>
    <xf numFmtId="164" fontId="78" fillId="0" borderId="34" xfId="0" applyNumberFormat="1" applyFont="1" applyBorder="1" applyAlignment="1">
      <alignment horizontal="right" vertical="center"/>
    </xf>
    <xf numFmtId="4" fontId="78" fillId="0" borderId="29" xfId="0" applyNumberFormat="1" applyFont="1" applyBorder="1" applyAlignment="1">
      <alignment horizontal="right" vertical="center"/>
    </xf>
    <xf numFmtId="4" fontId="78" fillId="0" borderId="38" xfId="0" applyNumberFormat="1" applyFont="1" applyBorder="1" applyAlignment="1">
      <alignment horizontal="right" vertical="center"/>
    </xf>
    <xf numFmtId="4" fontId="78" fillId="0" borderId="34" xfId="0" applyNumberFormat="1" applyFont="1" applyBorder="1" applyAlignment="1">
      <alignment horizontal="right" vertical="center"/>
    </xf>
    <xf numFmtId="0" fontId="78" fillId="4" borderId="29" xfId="0" applyFont="1" applyFill="1" applyBorder="1" applyAlignment="1">
      <alignment horizontal="right" vertical="center"/>
    </xf>
    <xf numFmtId="0" fontId="78" fillId="4" borderId="38" xfId="0" applyFont="1" applyFill="1" applyBorder="1" applyAlignment="1">
      <alignment horizontal="right" vertical="center"/>
    </xf>
    <xf numFmtId="0" fontId="78" fillId="4" borderId="34" xfId="0" applyFont="1" applyFill="1" applyBorder="1" applyAlignment="1">
      <alignment horizontal="right" vertical="center"/>
    </xf>
    <xf numFmtId="0" fontId="79" fillId="0" borderId="29" xfId="0" applyFont="1" applyBorder="1" applyAlignment="1">
      <alignment horizontal="right" vertical="center"/>
    </xf>
    <xf numFmtId="0" fontId="79" fillId="0" borderId="38" xfId="0" applyFont="1" applyBorder="1" applyAlignment="1">
      <alignment horizontal="right" vertical="center"/>
    </xf>
    <xf numFmtId="0" fontId="79" fillId="0" borderId="34" xfId="0" applyFont="1" applyBorder="1" applyAlignment="1">
      <alignment horizontal="right" vertical="center"/>
    </xf>
    <xf numFmtId="0" fontId="78" fillId="0" borderId="29" xfId="0" applyFont="1" applyBorder="1" applyAlignment="1">
      <alignment horizontal="right" vertical="center" wrapText="1"/>
    </xf>
    <xf numFmtId="0" fontId="78" fillId="0" borderId="38" xfId="0" applyFont="1" applyBorder="1" applyAlignment="1">
      <alignment horizontal="right" vertical="center" wrapText="1"/>
    </xf>
    <xf numFmtId="0" fontId="78" fillId="0" borderId="34" xfId="0" applyFont="1" applyBorder="1" applyAlignment="1">
      <alignment horizontal="right" vertical="center" wrapText="1"/>
    </xf>
    <xf numFmtId="3" fontId="78" fillId="0" borderId="29" xfId="0" applyNumberFormat="1" applyFont="1" applyBorder="1" applyAlignment="1">
      <alignment horizontal="right" vertical="center" wrapText="1"/>
    </xf>
    <xf numFmtId="3" fontId="78" fillId="0" borderId="38" xfId="0" applyNumberFormat="1" applyFont="1" applyBorder="1" applyAlignment="1">
      <alignment horizontal="right" vertical="center" wrapText="1"/>
    </xf>
    <xf numFmtId="3" fontId="78" fillId="0" borderId="34" xfId="0" applyNumberFormat="1" applyFont="1" applyBorder="1" applyAlignment="1">
      <alignment horizontal="right" vertical="center" wrapText="1"/>
    </xf>
    <xf numFmtId="0" fontId="77" fillId="0" borderId="29" xfId="0" applyFont="1" applyBorder="1" applyAlignment="1">
      <alignment horizontal="right" vertical="center" wrapText="1"/>
    </xf>
    <xf numFmtId="0" fontId="77" fillId="0" borderId="38" xfId="0" applyFont="1" applyBorder="1" applyAlignment="1">
      <alignment horizontal="right" vertical="center" wrapText="1"/>
    </xf>
    <xf numFmtId="0" fontId="77" fillId="0" borderId="34" xfId="0" applyFont="1" applyBorder="1" applyAlignment="1">
      <alignment horizontal="right" vertical="center" wrapText="1"/>
    </xf>
    <xf numFmtId="3" fontId="83" fillId="0" borderId="29" xfId="0" applyNumberFormat="1" applyFont="1" applyBorder="1" applyAlignment="1">
      <alignment horizontal="right" vertical="center" wrapText="1"/>
    </xf>
    <xf numFmtId="3" fontId="83" fillId="0" borderId="38" xfId="0" applyNumberFormat="1" applyFont="1" applyBorder="1" applyAlignment="1">
      <alignment horizontal="right" vertical="center" wrapText="1"/>
    </xf>
    <xf numFmtId="3" fontId="83" fillId="0" borderId="34" xfId="0" applyNumberFormat="1" applyFont="1" applyBorder="1" applyAlignment="1">
      <alignment horizontal="right" vertical="center" wrapText="1"/>
    </xf>
    <xf numFmtId="0" fontId="47" fillId="2" borderId="10" xfId="0" applyFont="1" applyFill="1" applyBorder="1" applyAlignment="1">
      <alignment horizontal="center" vertical="center" wrapText="1"/>
    </xf>
    <xf numFmtId="0" fontId="47" fillId="2" borderId="27" xfId="0" applyFont="1" applyFill="1" applyBorder="1" applyAlignment="1">
      <alignment horizontal="center" vertical="center" wrapText="1"/>
    </xf>
    <xf numFmtId="0" fontId="50" fillId="2" borderId="42" xfId="0" applyFont="1" applyFill="1" applyBorder="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74" fillId="24" borderId="36" xfId="0" applyFont="1" applyFill="1" applyBorder="1" applyAlignment="1">
      <alignment horizontal="center"/>
    </xf>
    <xf numFmtId="0" fontId="74" fillId="24" borderId="43" xfId="0" applyFont="1" applyFill="1" applyBorder="1" applyAlignment="1">
      <alignment horizontal="center"/>
    </xf>
    <xf numFmtId="0" fontId="74" fillId="24" borderId="36" xfId="0" applyFont="1" applyFill="1" applyBorder="1" applyAlignment="1">
      <alignment horizontal="center" wrapText="1"/>
    </xf>
    <xf numFmtId="0" fontId="74" fillId="24" borderId="43" xfId="0" applyFont="1" applyFill="1" applyBorder="1" applyAlignment="1">
      <alignment horizontal="center" wrapText="1"/>
    </xf>
    <xf numFmtId="0" fontId="75" fillId="24" borderId="55" xfId="0" applyFont="1" applyFill="1" applyBorder="1" applyAlignment="1">
      <alignment horizontal="center"/>
    </xf>
    <xf numFmtId="0" fontId="75" fillId="24" borderId="56" xfId="0" applyFont="1" applyFill="1" applyBorder="1" applyAlignment="1">
      <alignment horizontal="center"/>
    </xf>
    <xf numFmtId="0" fontId="48" fillId="2" borderId="51" xfId="0" applyFont="1" applyFill="1" applyBorder="1" applyAlignment="1">
      <alignment horizontal="center"/>
    </xf>
    <xf numFmtId="0" fontId="48" fillId="2" borderId="51" xfId="0" applyFont="1" applyFill="1" applyBorder="1" applyAlignment="1">
      <alignment horizontal="center" wrapText="1"/>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5" fillId="0" borderId="0" xfId="0" applyFont="1" applyFill="1" applyBorder="1" applyAlignment="1">
      <alignment horizontal="left" wrapText="1"/>
    </xf>
    <xf numFmtId="0" fontId="46" fillId="2" borderId="52" xfId="0" applyFont="1" applyFill="1" applyBorder="1" applyAlignment="1">
      <alignment horizontal="left" wrapText="1"/>
    </xf>
    <xf numFmtId="0" fontId="57" fillId="2" borderId="53" xfId="0" applyFont="1" applyFill="1" applyBorder="1" applyAlignment="1">
      <alignment horizontal="left" wrapText="1"/>
    </xf>
    <xf numFmtId="0" fontId="57" fillId="2" borderId="54" xfId="0" applyFont="1" applyFill="1" applyBorder="1" applyAlignment="1">
      <alignment horizontal="left" wrapText="1"/>
    </xf>
    <xf numFmtId="0" fontId="48" fillId="2" borderId="3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9801017640462704E-3"/>
                  <c:y val="1.5751056124431874E-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456772476296932E-3"/>
                  <c:y val="-3.9146073905099554E-2"/>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PRESUPUESTO'!$D$10:$F$10</c:f>
              <c:numCache>
                <c:formatCode>"Q"#,##0.00</c:formatCode>
                <c:ptCount val="3"/>
                <c:pt idx="0">
                  <c:v>2199102000</c:v>
                </c:pt>
                <c:pt idx="1">
                  <c:v>916160296.95000005</c:v>
                </c:pt>
                <c:pt idx="2" formatCode="0.00%">
                  <c:v>0.41660654983261353</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30 de septiembre  de 2025</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267.06937900000003</c:v>
                </c:pt>
                <c:pt idx="1">
                  <c:v>721.10626500000001</c:v>
                </c:pt>
                <c:pt idx="2">
                  <c:v>92.437057999999993</c:v>
                </c:pt>
                <c:pt idx="3">
                  <c:v>783.41733399999998</c:v>
                </c:pt>
                <c:pt idx="4">
                  <c:v>12.018694</c:v>
                </c:pt>
                <c:pt idx="5">
                  <c:v>323.05327</c:v>
                </c:pt>
                <c:pt idx="6">
                  <c:v>2199.1020000000003</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122.31809095999999</c:v>
                </c:pt>
                <c:pt idx="1">
                  <c:v>318.26431706</c:v>
                </c:pt>
                <c:pt idx="2">
                  <c:v>47.109904270000001</c:v>
                </c:pt>
                <c:pt idx="3">
                  <c:v>201.27654056</c:v>
                </c:pt>
                <c:pt idx="4">
                  <c:v>6.23396682</c:v>
                </c:pt>
                <c:pt idx="5">
                  <c:v>220.95747728000001</c:v>
                </c:pt>
                <c:pt idx="6">
                  <c:v>916.16029695000009</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3C06FF70-F3B2-427B-8855-B78932AE9C4C}"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CCBA860E-DB1B-458A-8392-B0863F4AE9ED}"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34AC4378-FCEA-4B93-8316-4C51F54A927E}"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DD164D6E-E71D-441C-9A93-6210A00B751B}"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2199102000</c:v>
                </c:pt>
                <c:pt idx="1">
                  <c:v>916160296.95000005</c:v>
                </c:pt>
                <c:pt idx="2" formatCode="0.00%">
                  <c:v>0.41660654983261353</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Q2,199,102,000.00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30 de Septiembre  de 2025</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2199.1019999999999</c:v>
                </c:pt>
                <c:pt idx="1">
                  <c:v>916.16029695000009</c:v>
                </c:pt>
                <c:pt idx="2">
                  <c:v>1282.9417030499999</c:v>
                </c:pt>
                <c:pt idx="3" formatCode="0.0">
                  <c:v>41.7</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 30 de septiembre  de 2025</a:t>
            </a:r>
          </a:p>
          <a:p>
            <a:pPr>
              <a:defRPr/>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25.484045559999998</c:v>
                </c:pt>
                <c:pt idx="1">
                  <c:v>715.96252814000002</c:v>
                </c:pt>
                <c:pt idx="2">
                  <c:v>6.23396682</c:v>
                </c:pt>
                <c:pt idx="3">
                  <c:v>28.70361802</c:v>
                </c:pt>
                <c:pt idx="4">
                  <c:v>139.77613840999999</c:v>
                </c:pt>
                <c:pt idx="5">
                  <c:v>916.16029694999997</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30 de septeimbre  de 2025</a:t>
            </a:r>
          </a:p>
          <a:p>
            <a:pPr>
              <a:defRPr/>
            </a:pPr>
            <a:r>
              <a:rPr lang="es-GT" baseline="0"/>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355.35834876000001</c:v>
                </c:pt>
                <c:pt idx="1">
                  <c:v>79.529671780000001</c:v>
                </c:pt>
                <c:pt idx="2">
                  <c:v>175.09363166</c:v>
                </c:pt>
                <c:pt idx="3">
                  <c:v>15.613774390000001</c:v>
                </c:pt>
                <c:pt idx="4">
                  <c:v>194.82705453999998</c:v>
                </c:pt>
                <c:pt idx="5">
                  <c:v>39.2977895</c:v>
                </c:pt>
                <c:pt idx="6">
                  <c:v>11.253548800000001</c:v>
                </c:pt>
                <c:pt idx="7">
                  <c:v>45.186477520000004</c:v>
                </c:pt>
                <c:pt idx="8">
                  <c:v>916.16029694999997</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5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30 DE SEPTIEMBRE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704.73680864999994</c:v>
                </c:pt>
                <c:pt idx="1">
                  <c:v>18.521757219999998</c:v>
                </c:pt>
                <c:pt idx="2">
                  <c:v>24.542431870000001</c:v>
                </c:pt>
                <c:pt idx="3">
                  <c:v>16.78302523</c:v>
                </c:pt>
                <c:pt idx="4">
                  <c:v>15.571025449999999</c:v>
                </c:pt>
                <c:pt idx="5">
                  <c:v>53.118728740000002</c:v>
                </c:pt>
                <c:pt idx="6">
                  <c:v>34.442075430000003</c:v>
                </c:pt>
                <c:pt idx="7">
                  <c:v>26.641513360000001</c:v>
                </c:pt>
                <c:pt idx="8">
                  <c:v>21.802931000000001</c:v>
                </c:pt>
                <c:pt idx="9">
                  <c:v>916.16029694999997</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septiembre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0.18939770356867694"/>
                  <c:y val="-0.1417213015737049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0.17662826752861144"/>
                  <c:y val="5.139114932809124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PROF'!$H$29:$H$31</c:f>
              <c:strCache>
                <c:ptCount val="3"/>
                <c:pt idx="0">
                  <c:v>Presupuesto vigente</c:v>
                </c:pt>
                <c:pt idx="1">
                  <c:v>Presupuesto devengado </c:v>
                </c:pt>
                <c:pt idx="2">
                  <c:v>Saldo por devengar </c:v>
                </c:pt>
              </c:strCache>
            </c:strRef>
          </c:cat>
          <c:val>
            <c:numRef>
              <c:f>'SERVICIOS PERSONALES TEC Y PROF'!$I$29:$I$31</c:f>
              <c:numCache>
                <c:formatCode>"Q"#,##0.0</c:formatCode>
                <c:ptCount val="3"/>
                <c:pt idx="0">
                  <c:v>579.370857</c:v>
                </c:pt>
                <c:pt idx="1">
                  <c:v>355.35834876000001</c:v>
                </c:pt>
                <c:pt idx="2" formatCode="#,##0.0">
                  <c:v>61.34</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a:t>
            </a:r>
            <a:r>
              <a:rPr lang="es-GT" baseline="0"/>
              <a:t> Ganadería y Alimentación</a:t>
            </a:r>
            <a:endParaRPr lang="es-GT"/>
          </a:p>
          <a:p>
            <a:pPr>
              <a:defRPr/>
            </a:pPr>
            <a:r>
              <a:rPr lang="es-GT" b="1"/>
              <a:t>Ejecución</a:t>
            </a:r>
            <a:r>
              <a:rPr lang="es-GT" b="1" baseline="0"/>
              <a:t> presupuestaria del Subgrupo de gasto 18 "Servicios técnicos y profesionales"</a:t>
            </a:r>
          </a:p>
          <a:p>
            <a:pPr>
              <a:defRPr/>
            </a:pPr>
            <a:r>
              <a:rPr lang="es-GT" baseline="0"/>
              <a:t>Al 30 de septiembre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12.809913999999999</c:v>
                </c:pt>
                <c:pt idx="1">
                  <c:v>7.82002066</c:v>
                </c:pt>
                <c:pt idx="2">
                  <c:v>4.9898933400000001</c:v>
                </c:pt>
              </c:numCache>
            </c:numRef>
          </c:val>
          <c:extLst>
            <c:ext xmlns:c16="http://schemas.microsoft.com/office/drawing/2014/chart" uri="{C3380CC4-5D6E-409C-BE32-E72D297353CC}">
              <c16:uniqueId val="{00000000-A6D5-461C-969F-127C3681C252}"/>
            </c:ext>
          </c:extLst>
        </c:ser>
        <c:dLbls>
          <c:showLegendKey val="0"/>
          <c:showVal val="0"/>
          <c:showCatName val="0"/>
          <c:showSerName val="0"/>
          <c:showPercent val="0"/>
          <c:showBubbleSize val="0"/>
        </c:dLbls>
        <c:gapWidth val="219"/>
        <c:overlap val="-27"/>
        <c:axId val="1333756847"/>
        <c:axId val="1333758095"/>
      </c:barChart>
      <c:catAx>
        <c:axId val="1333756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33758095"/>
        <c:crosses val="autoZero"/>
        <c:auto val="1"/>
        <c:lblAlgn val="ctr"/>
        <c:lblOffset val="100"/>
        <c:noMultiLvlLbl val="0"/>
      </c:catAx>
      <c:valAx>
        <c:axId val="1333758095"/>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333756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30 de septiembre de 2025</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PROF'!$C$42:$C$46</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PROF'!$D$42:$D$46</c:f>
              <c:numCache>
                <c:formatCode>0</c:formatCode>
                <c:ptCount val="5"/>
                <c:pt idx="0">
                  <c:v>816</c:v>
                </c:pt>
                <c:pt idx="1">
                  <c:v>30</c:v>
                </c:pt>
                <c:pt idx="2" formatCode="#,##0">
                  <c:v>3080</c:v>
                </c:pt>
                <c:pt idx="3">
                  <c:v>416</c:v>
                </c:pt>
                <c:pt idx="4">
                  <c:v>71</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325961439"/>
        <c:axId val="1325961855"/>
      </c:barChart>
      <c:catAx>
        <c:axId val="132596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855"/>
        <c:crosses val="autoZero"/>
        <c:auto val="1"/>
        <c:lblAlgn val="ctr"/>
        <c:lblOffset val="100"/>
        <c:noMultiLvlLbl val="0"/>
      </c:catAx>
      <c:valAx>
        <c:axId val="1325961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400"/>
            <a:t> Sus funciones sustantivas están establecidas en el Artículo 29 del Decreto  No. 114-97 "Ley del Organismo Ejecutivo", del Congreso de la República . </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145910"/>
          <a:ext cx="5992691" cy="2427154"/>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400" kern="1200"/>
            <a:t> Sus funciones sustantivas están establecidas en el Artículo 29 del Decreto  No. 114-97 "Ley del Organismo Ejecutivo", del Congreso de la República . </a:t>
          </a:r>
        </a:p>
      </dsp:txBody>
      <dsp:txXfrm>
        <a:off x="118484" y="264394"/>
        <a:ext cx="5755723" cy="2190186"/>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390526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12</xdr:row>
      <xdr:rowOff>57149</xdr:rowOff>
    </xdr:from>
    <xdr:to>
      <xdr:col>6</xdr:col>
      <xdr:colOff>114300</xdr:colOff>
      <xdr:row>30</xdr:row>
      <xdr:rowOff>161924</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9005520" y="6196237"/>
          <a:ext cx="6188957" cy="207840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40000"/>
              <a:lumOff val="6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9012847" y="3839241"/>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695325</xdr:colOff>
      <xdr:row>15</xdr:row>
      <xdr:rowOff>47625</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628650</xdr:colOff>
      <xdr:row>34</xdr:row>
      <xdr:rowOff>1238250</xdr:rowOff>
    </xdr:from>
    <xdr:to>
      <xdr:col>12</xdr:col>
      <xdr:colOff>95250</xdr:colOff>
      <xdr:row>34</xdr:row>
      <xdr:rowOff>1628775</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2030075" y="8553450"/>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0</xdr:colOff>
      <xdr:row>39</xdr:row>
      <xdr:rowOff>28574</xdr:rowOff>
    </xdr:from>
    <xdr:to>
      <xdr:col>7</xdr:col>
      <xdr:colOff>333375</xdr:colOff>
      <xdr:row>64</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63</xdr:row>
      <xdr:rowOff>0</xdr:rowOff>
    </xdr:from>
    <xdr:to>
      <xdr:col>11</xdr:col>
      <xdr:colOff>361950</xdr:colOff>
      <xdr:row>65</xdr:row>
      <xdr:rowOff>95250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19316700" y="2040255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0</xdr:colOff>
      <xdr:row>75</xdr:row>
      <xdr:rowOff>0</xdr:rowOff>
    </xdr:from>
    <xdr:to>
      <xdr:col>11</xdr:col>
      <xdr:colOff>361950</xdr:colOff>
      <xdr:row>77</xdr:row>
      <xdr:rowOff>133350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19316700" y="2326005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18</xdr:col>
      <xdr:colOff>9525</xdr:colOff>
      <xdr:row>5</xdr:row>
      <xdr:rowOff>238123</xdr:rowOff>
    </xdr:from>
    <xdr:to>
      <xdr:col>29</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66675</xdr:colOff>
      <xdr:row>26</xdr:row>
      <xdr:rowOff>28575</xdr:rowOff>
    </xdr:from>
    <xdr:to>
      <xdr:col>3</xdr:col>
      <xdr:colOff>266700</xdr:colOff>
      <xdr:row>27</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14</xdr:col>
      <xdr:colOff>361950</xdr:colOff>
      <xdr:row>13</xdr:row>
      <xdr:rowOff>238124</xdr:rowOff>
    </xdr:from>
    <xdr:to>
      <xdr:col>15</xdr:col>
      <xdr:colOff>66678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469707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52</xdr:row>
      <xdr:rowOff>180974</xdr:rowOff>
    </xdr:from>
    <xdr:to>
      <xdr:col>14</xdr:col>
      <xdr:colOff>409575</xdr:colOff>
      <xdr:row>76</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228603</xdr:colOff>
      <xdr:row>56</xdr:row>
      <xdr:rowOff>180975</xdr:rowOff>
    </xdr:from>
    <xdr:to>
      <xdr:col>4</xdr:col>
      <xdr:colOff>723906</xdr:colOff>
      <xdr:row>57</xdr:row>
      <xdr:rowOff>161924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138868" y="17740310"/>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276225</xdr:colOff>
      <xdr:row>33</xdr:row>
      <xdr:rowOff>695325</xdr:rowOff>
    </xdr:from>
    <xdr:to>
      <xdr:col>9</xdr:col>
      <xdr:colOff>1876425</xdr:colOff>
      <xdr:row>52</xdr:row>
      <xdr:rowOff>142875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2000250</xdr:colOff>
      <xdr:row>32</xdr:row>
      <xdr:rowOff>400050</xdr:rowOff>
    </xdr:from>
    <xdr:to>
      <xdr:col>7</xdr:col>
      <xdr:colOff>2324100</xdr:colOff>
      <xdr:row>33</xdr:row>
      <xdr:rowOff>609600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4439900" y="16973550"/>
          <a:ext cx="323850"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37</xdr:row>
      <xdr:rowOff>28575</xdr:rowOff>
    </xdr:from>
    <xdr:to>
      <xdr:col>11</xdr:col>
      <xdr:colOff>200025</xdr:colOff>
      <xdr:row>39</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314325</xdr:colOff>
      <xdr:row>49</xdr:row>
      <xdr:rowOff>95250</xdr:rowOff>
    </xdr:from>
    <xdr:to>
      <xdr:col>3</xdr:col>
      <xdr:colOff>600075</xdr:colOff>
      <xdr:row>52</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4762</xdr:colOff>
      <xdr:row>33</xdr:row>
      <xdr:rowOff>676275</xdr:rowOff>
    </xdr:from>
    <xdr:to>
      <xdr:col>11</xdr:col>
      <xdr:colOff>2619375</xdr:colOff>
      <xdr:row>52</xdr:row>
      <xdr:rowOff>171450</xdr:rowOff>
    </xdr:to>
    <xdr:graphicFrame macro="">
      <xdr:nvGraphicFramePr>
        <xdr:cNvPr id="6" name="Gráfico 5">
          <a:extLst>
            <a:ext uri="{FF2B5EF4-FFF2-40B4-BE49-F238E27FC236}">
              <a16:creationId xmlns:a16="http://schemas.microsoft.com/office/drawing/2014/main" id="{FEDDA9FD-7670-49B3-AB29-C14CADEE0B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2676525</xdr:colOff>
      <xdr:row>32</xdr:row>
      <xdr:rowOff>400050</xdr:rowOff>
    </xdr:from>
    <xdr:to>
      <xdr:col>11</xdr:col>
      <xdr:colOff>247650</xdr:colOff>
      <xdr:row>33</xdr:row>
      <xdr:rowOff>609600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1231225" y="16687800"/>
          <a:ext cx="371475"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52</xdr:row>
      <xdr:rowOff>19050</xdr:rowOff>
    </xdr:from>
    <xdr:to>
      <xdr:col>5</xdr:col>
      <xdr:colOff>19050</xdr:colOff>
      <xdr:row>88</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31</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opLeftCell="D1" zoomScale="80" zoomScaleNormal="80" zoomScaleSheetLayoutView="100" workbookViewId="0">
      <selection activeCell="N12" sqref="N12:N15"/>
    </sheetView>
  </sheetViews>
  <sheetFormatPr baseColWidth="10" defaultRowHeight="15" x14ac:dyDescent="0.2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x14ac:dyDescent="0.25"/>
    <row r="2" spans="2:18" ht="26.25" x14ac:dyDescent="0.4">
      <c r="B2" s="291" t="s">
        <v>13</v>
      </c>
      <c r="C2" s="291"/>
      <c r="D2" s="291"/>
      <c r="E2" s="291"/>
      <c r="F2" s="291"/>
      <c r="G2" s="291"/>
      <c r="H2" s="291"/>
      <c r="I2" s="291"/>
      <c r="J2" s="291"/>
      <c r="K2" s="291"/>
      <c r="L2" s="291"/>
      <c r="M2" s="291"/>
      <c r="N2" s="291"/>
    </row>
    <row r="3" spans="2:18" ht="24" customHeight="1" x14ac:dyDescent="0.35">
      <c r="B3" s="292" t="s">
        <v>181</v>
      </c>
      <c r="C3" s="293"/>
      <c r="D3" s="293"/>
      <c r="E3" s="293"/>
      <c r="F3" s="293"/>
      <c r="G3" s="293"/>
      <c r="H3" s="293"/>
      <c r="I3" s="293"/>
      <c r="J3" s="293"/>
      <c r="K3" s="293"/>
      <c r="L3" s="293"/>
      <c r="M3" s="293"/>
      <c r="N3" s="293"/>
    </row>
    <row r="4" spans="2:18" ht="27" customHeight="1" x14ac:dyDescent="0.35">
      <c r="B4" s="293" t="s">
        <v>55</v>
      </c>
      <c r="C4" s="293"/>
      <c r="D4" s="293"/>
      <c r="E4" s="293"/>
      <c r="F4" s="293"/>
      <c r="G4" s="293"/>
      <c r="H4" s="293"/>
      <c r="I4" s="293"/>
      <c r="J4" s="293"/>
      <c r="K4" s="293"/>
      <c r="L4" s="293"/>
      <c r="M4" s="293"/>
      <c r="N4" s="293"/>
    </row>
    <row r="5" spans="2:18" ht="17.25" customHeight="1" x14ac:dyDescent="0.25">
      <c r="B5" s="5"/>
      <c r="C5" s="2"/>
      <c r="D5" s="2"/>
      <c r="E5" s="2"/>
      <c r="F5" s="2"/>
      <c r="G5" s="2"/>
      <c r="H5" s="2"/>
      <c r="I5" s="4"/>
      <c r="J5" s="4"/>
      <c r="K5" s="4"/>
      <c r="L5" s="4"/>
      <c r="M5" s="4"/>
      <c r="N5" s="6" t="s">
        <v>6</v>
      </c>
    </row>
    <row r="6" spans="2:18" ht="4.5" customHeight="1" thickBot="1" x14ac:dyDescent="0.3">
      <c r="B6" s="2"/>
      <c r="C6" s="2"/>
      <c r="D6" s="2"/>
      <c r="E6" s="2"/>
      <c r="F6" s="2"/>
      <c r="G6" s="2"/>
      <c r="H6" s="2"/>
      <c r="I6" s="4"/>
      <c r="J6" s="4"/>
      <c r="K6" s="4"/>
      <c r="L6" s="4"/>
      <c r="M6" s="4"/>
      <c r="N6" s="4"/>
    </row>
    <row r="7" spans="2:18" ht="33.75" customHeight="1" thickBot="1" x14ac:dyDescent="0.3">
      <c r="B7" s="296" t="s">
        <v>0</v>
      </c>
      <c r="C7" s="297"/>
      <c r="D7" s="23"/>
      <c r="E7" s="296" t="s">
        <v>97</v>
      </c>
      <c r="F7" s="297"/>
      <c r="G7" s="298" t="s">
        <v>11</v>
      </c>
      <c r="H7" s="297"/>
      <c r="I7" s="24"/>
      <c r="J7" s="294" t="s">
        <v>12</v>
      </c>
      <c r="K7" s="295"/>
      <c r="L7" s="24"/>
      <c r="M7" s="294" t="s">
        <v>1</v>
      </c>
      <c r="N7" s="295"/>
    </row>
    <row r="8" spans="2:18" ht="29.25" customHeight="1" x14ac:dyDescent="0.25">
      <c r="B8" s="310" t="s">
        <v>63</v>
      </c>
      <c r="C8" s="308" t="s">
        <v>144</v>
      </c>
      <c r="D8" s="23"/>
      <c r="E8" s="306" t="s">
        <v>138</v>
      </c>
      <c r="F8" s="304">
        <f>'GESTIÓN DEL PRESUPUESTO'!D10</f>
        <v>2199102000</v>
      </c>
      <c r="G8" s="188" t="s">
        <v>46</v>
      </c>
      <c r="H8" s="191">
        <f>'EJECUCIÓN GRUPO Y FINALIDAD'!D10</f>
        <v>355358348.75999999</v>
      </c>
      <c r="I8" s="109"/>
      <c r="J8" s="166" t="s">
        <v>32</v>
      </c>
      <c r="K8" s="167">
        <f>+'PRESUPUESTO POR REGIÓN'!D12</f>
        <v>704736808.64999998</v>
      </c>
      <c r="L8" s="24"/>
      <c r="M8" s="289" t="s">
        <v>54</v>
      </c>
      <c r="N8" s="288">
        <f>+'SERVICIOS PERSONALES TEC Y PROF'!D9</f>
        <v>579370857</v>
      </c>
      <c r="P8" s="3"/>
      <c r="Q8" s="7"/>
    </row>
    <row r="9" spans="2:18" ht="29.25" customHeight="1" x14ac:dyDescent="0.25">
      <c r="B9" s="311"/>
      <c r="C9" s="309"/>
      <c r="D9" s="23"/>
      <c r="E9" s="306"/>
      <c r="F9" s="304"/>
      <c r="G9" s="108" t="s">
        <v>57</v>
      </c>
      <c r="H9" s="191">
        <f>'EJECUCIÓN GRUPO Y FINALIDAD'!D11</f>
        <v>79529671.780000001</v>
      </c>
      <c r="I9" s="109"/>
      <c r="J9" s="168" t="s">
        <v>35</v>
      </c>
      <c r="K9" s="169">
        <f>+'PRESUPUESTO POR REGIÓN'!D13</f>
        <v>18521757.219999999</v>
      </c>
      <c r="L9" s="24"/>
      <c r="M9" s="289"/>
      <c r="N9" s="288"/>
      <c r="P9" s="3"/>
      <c r="Q9" s="7"/>
    </row>
    <row r="10" spans="2:18" ht="29.25" customHeight="1" x14ac:dyDescent="0.25">
      <c r="B10" s="311"/>
      <c r="C10" s="309"/>
      <c r="D10" s="23"/>
      <c r="E10" s="306"/>
      <c r="F10" s="304"/>
      <c r="G10" s="108" t="s">
        <v>47</v>
      </c>
      <c r="H10" s="191">
        <f>'EJECUCIÓN GRUPO Y FINALIDAD'!D12</f>
        <v>175093631.66</v>
      </c>
      <c r="I10" s="109"/>
      <c r="J10" s="170" t="s">
        <v>34</v>
      </c>
      <c r="K10" s="171">
        <f>+'PRESUPUESTO POR REGIÓN'!D14</f>
        <v>24542431.870000001</v>
      </c>
      <c r="L10" s="24"/>
      <c r="M10" s="289"/>
      <c r="N10" s="288"/>
      <c r="P10" s="3"/>
      <c r="Q10" s="7"/>
    </row>
    <row r="11" spans="2:18" ht="29.25" customHeight="1" x14ac:dyDescent="0.25">
      <c r="B11" s="311"/>
      <c r="C11" s="309"/>
      <c r="D11" s="23"/>
      <c r="E11" s="307"/>
      <c r="F11" s="305"/>
      <c r="G11" s="108" t="s">
        <v>48</v>
      </c>
      <c r="H11" s="191">
        <f>'EJECUCIÓN GRUPO Y FINALIDAD'!D13</f>
        <v>15613774.390000001</v>
      </c>
      <c r="I11" s="109"/>
      <c r="J11" s="172" t="s">
        <v>33</v>
      </c>
      <c r="K11" s="173">
        <f>+'PRESUPUESTO POR REGIÓN'!D15</f>
        <v>16783025.23</v>
      </c>
      <c r="L11" s="24"/>
      <c r="M11" s="289"/>
      <c r="N11" s="288"/>
    </row>
    <row r="12" spans="2:18" ht="29.25" customHeight="1" x14ac:dyDescent="0.25">
      <c r="B12" s="311" t="s">
        <v>21</v>
      </c>
      <c r="C12" s="320" t="s">
        <v>145</v>
      </c>
      <c r="D12" s="23"/>
      <c r="E12" s="319" t="s">
        <v>4</v>
      </c>
      <c r="F12" s="312">
        <f>'GESTIÓN DEL PRESUPUESTO'!E10</f>
        <v>916160296.95000005</v>
      </c>
      <c r="G12" s="30" t="s">
        <v>49</v>
      </c>
      <c r="H12" s="191">
        <f>'EJECUCIÓN GRUPO Y FINALIDAD'!D14</f>
        <v>194827054.53999999</v>
      </c>
      <c r="I12" s="109"/>
      <c r="J12" s="174" t="s">
        <v>36</v>
      </c>
      <c r="K12" s="175">
        <f>+'PRESUPUESTO POR REGIÓN'!D16</f>
        <v>15571025.449999999</v>
      </c>
      <c r="L12" s="24"/>
      <c r="M12" s="289" t="s">
        <v>9</v>
      </c>
      <c r="N12" s="288">
        <f>+'SERVICIOS PERSONALES TEC Y PROF'!D10</f>
        <v>355358348.75999999</v>
      </c>
      <c r="Q12" s="275"/>
      <c r="R12" s="276"/>
    </row>
    <row r="13" spans="2:18" ht="29.25" customHeight="1" x14ac:dyDescent="0.25">
      <c r="B13" s="311"/>
      <c r="C13" s="320"/>
      <c r="D13" s="23"/>
      <c r="E13" s="306"/>
      <c r="F13" s="304"/>
      <c r="G13" s="30" t="s">
        <v>50</v>
      </c>
      <c r="H13" s="191">
        <f>'EJECUCIÓN GRUPO Y FINALIDAD'!D15</f>
        <v>39297789.5</v>
      </c>
      <c r="I13" s="109"/>
      <c r="J13" s="176" t="s">
        <v>37</v>
      </c>
      <c r="K13" s="177">
        <f>+'PRESUPUESTO POR REGIÓN'!D17</f>
        <v>53118728.740000002</v>
      </c>
      <c r="L13" s="24"/>
      <c r="M13" s="289"/>
      <c r="N13" s="288"/>
      <c r="Q13" s="275"/>
      <c r="R13" s="276"/>
    </row>
    <row r="14" spans="2:18" ht="29.25" customHeight="1" x14ac:dyDescent="0.25">
      <c r="B14" s="311"/>
      <c r="C14" s="320"/>
      <c r="D14" s="23"/>
      <c r="E14" s="306"/>
      <c r="F14" s="304"/>
      <c r="G14" s="108" t="s">
        <v>51</v>
      </c>
      <c r="H14" s="191">
        <f>'EJECUCIÓN GRUPO Y FINALIDAD'!D16</f>
        <v>11253548.800000001</v>
      </c>
      <c r="I14" s="109"/>
      <c r="J14" s="178" t="s">
        <v>38</v>
      </c>
      <c r="K14" s="179">
        <f>+'PRESUPUESTO POR REGIÓN'!D18</f>
        <v>34442075.43</v>
      </c>
      <c r="L14" s="24"/>
      <c r="M14" s="289"/>
      <c r="N14" s="288"/>
      <c r="Q14" s="275"/>
      <c r="R14" s="276"/>
    </row>
    <row r="15" spans="2:18" ht="29.25" thickBot="1" x14ac:dyDescent="0.3">
      <c r="B15" s="311"/>
      <c r="C15" s="320"/>
      <c r="D15" s="23"/>
      <c r="E15" s="307"/>
      <c r="F15" s="305"/>
      <c r="G15" s="31" t="s">
        <v>52</v>
      </c>
      <c r="H15" s="191">
        <f>'EJECUCIÓN GRUPO Y FINALIDAD'!D17</f>
        <v>45186477.520000003</v>
      </c>
      <c r="I15" s="109"/>
      <c r="J15" s="180" t="s">
        <v>39</v>
      </c>
      <c r="K15" s="181">
        <f>+'PRESUPUESTO POR REGIÓN'!D19</f>
        <v>26641513.359999999</v>
      </c>
      <c r="L15" s="24"/>
      <c r="M15" s="289"/>
      <c r="N15" s="288"/>
      <c r="Q15" s="275"/>
      <c r="R15" s="277"/>
    </row>
    <row r="16" spans="2:18" ht="23.25" customHeight="1" thickBot="1" x14ac:dyDescent="0.3">
      <c r="B16" s="311" t="s">
        <v>20</v>
      </c>
      <c r="C16" s="335" t="s">
        <v>146</v>
      </c>
      <c r="D16" s="23"/>
      <c r="E16" s="319" t="s">
        <v>7</v>
      </c>
      <c r="F16" s="333">
        <f>'GESTIÓN DEL PRESUPUESTO'!F10</f>
        <v>0.41660654983261353</v>
      </c>
      <c r="G16" s="47" t="s">
        <v>62</v>
      </c>
      <c r="H16" s="191">
        <f>'EJECUCIÓN GRUPO Y FINALIDAD'!D18</f>
        <v>916160296.94999981</v>
      </c>
      <c r="I16" s="109"/>
      <c r="J16" s="182" t="s">
        <v>53</v>
      </c>
      <c r="K16" s="183">
        <f>+'PRESUPUESTO POR REGIÓN'!D20</f>
        <v>21802931</v>
      </c>
      <c r="L16" s="24"/>
      <c r="M16" s="289" t="s">
        <v>10</v>
      </c>
      <c r="N16" s="290">
        <f>+N12/N8</f>
        <v>0.61335212923904459</v>
      </c>
    </row>
    <row r="17" spans="2:17" ht="31.5" customHeight="1" thickBot="1" x14ac:dyDescent="0.3">
      <c r="B17" s="311"/>
      <c r="C17" s="335"/>
      <c r="D17" s="23"/>
      <c r="E17" s="307"/>
      <c r="F17" s="334"/>
      <c r="G17" s="323" t="s">
        <v>14</v>
      </c>
      <c r="H17" s="324"/>
      <c r="I17" s="109"/>
      <c r="J17" s="184" t="s">
        <v>65</v>
      </c>
      <c r="K17" s="185">
        <f>SUM(K8:K16)</f>
        <v>916160296.95000005</v>
      </c>
      <c r="L17" s="24"/>
      <c r="M17" s="289"/>
      <c r="N17" s="290"/>
    </row>
    <row r="18" spans="2:17" ht="33" customHeight="1" x14ac:dyDescent="0.25">
      <c r="B18" s="311" t="s">
        <v>19</v>
      </c>
      <c r="C18" s="320" t="s">
        <v>147</v>
      </c>
      <c r="D18" s="23"/>
      <c r="E18" s="25"/>
      <c r="F18" s="26"/>
      <c r="G18" s="33" t="s">
        <v>27</v>
      </c>
      <c r="H18" s="189">
        <f>+'EJECUCIÓN GRUPO Y FINALIDAD'!L10</f>
        <v>25484045.559999999</v>
      </c>
      <c r="I18" s="109"/>
      <c r="J18" s="110"/>
      <c r="K18" s="111"/>
      <c r="L18" s="24"/>
      <c r="M18" s="32"/>
      <c r="N18" s="62"/>
    </row>
    <row r="19" spans="2:17" ht="27.75" customHeight="1" x14ac:dyDescent="0.25">
      <c r="B19" s="311"/>
      <c r="C19" s="320"/>
      <c r="D19" s="23"/>
      <c r="E19" s="28"/>
      <c r="F19" s="27"/>
      <c r="G19" s="108" t="s">
        <v>28</v>
      </c>
      <c r="H19" s="189">
        <f>+'EJECUCIÓN GRUPO Y FINALIDAD'!L11</f>
        <v>715962528.13999999</v>
      </c>
      <c r="I19" s="109"/>
      <c r="J19" s="112"/>
      <c r="K19" s="113"/>
      <c r="L19" s="24"/>
      <c r="M19" s="108" t="s">
        <v>18</v>
      </c>
      <c r="N19" s="119">
        <f>+'SERVICIOS PERSONALES TEC Y PROF'!D13</f>
        <v>816</v>
      </c>
      <c r="O19" s="207"/>
      <c r="P19" s="207"/>
      <c r="Q19" s="207"/>
    </row>
    <row r="20" spans="2:17" ht="49.5" customHeight="1" thickBot="1" x14ac:dyDescent="0.3">
      <c r="B20" s="186" t="s">
        <v>22</v>
      </c>
      <c r="C20" s="187" t="s">
        <v>64</v>
      </c>
      <c r="D20" s="23"/>
      <c r="E20" s="28"/>
      <c r="F20" s="27"/>
      <c r="G20" s="33" t="s">
        <v>29</v>
      </c>
      <c r="H20" s="189">
        <f>+'EJECUCIÓN GRUPO Y FINALIDAD'!L12</f>
        <v>6233966.8200000003</v>
      </c>
      <c r="I20" s="109"/>
      <c r="J20" s="112"/>
      <c r="K20" s="113"/>
      <c r="L20" s="24"/>
      <c r="M20" s="108" t="s">
        <v>17</v>
      </c>
      <c r="N20" s="120" t="str">
        <f>+'SERVICIOS PERSONALES TEC Y PROF'!D14</f>
        <v>0                                                                           30                                                                             416</v>
      </c>
    </row>
    <row r="21" spans="2:17" ht="35.25" customHeight="1" x14ac:dyDescent="0.25">
      <c r="B21" s="325"/>
      <c r="C21" s="327"/>
      <c r="D21" s="23"/>
      <c r="E21" s="329"/>
      <c r="F21" s="330"/>
      <c r="G21" s="33" t="s">
        <v>30</v>
      </c>
      <c r="H21" s="189">
        <f>+'EJECUCIÓN GRUPO Y FINALIDAD'!L13</f>
        <v>28703618.02</v>
      </c>
      <c r="I21" s="109"/>
      <c r="J21" s="112"/>
      <c r="K21" s="113"/>
      <c r="L21" s="24"/>
      <c r="M21" s="33" t="s">
        <v>16</v>
      </c>
      <c r="N21" s="119">
        <f>'SERVICIOS PERSONALES TEC Y PROF'!D15</f>
        <v>3080</v>
      </c>
    </row>
    <row r="22" spans="2:17" ht="33.75" customHeight="1" thickBot="1" x14ac:dyDescent="0.3">
      <c r="B22" s="326"/>
      <c r="C22" s="328"/>
      <c r="D22" s="23"/>
      <c r="E22" s="331"/>
      <c r="F22" s="332"/>
      <c r="G22" s="48" t="s">
        <v>31</v>
      </c>
      <c r="H22" s="190">
        <f>+'EJECUCIÓN GRUPO Y FINALIDAD'!L14</f>
        <v>139776138.41</v>
      </c>
      <c r="I22" s="109"/>
      <c r="J22" s="114"/>
      <c r="K22" s="115"/>
      <c r="L22" s="24"/>
      <c r="M22" s="34" t="s">
        <v>15</v>
      </c>
      <c r="N22" s="119">
        <f>'SERVICIOS PERSONALES TEC Y PROF'!D16</f>
        <v>71</v>
      </c>
    </row>
    <row r="23" spans="2:17" ht="23.25" customHeight="1" thickBot="1" x14ac:dyDescent="0.3">
      <c r="B23" s="23"/>
      <c r="C23" s="23"/>
      <c r="D23" s="23"/>
      <c r="E23" s="23"/>
      <c r="F23" s="23"/>
      <c r="G23" s="116" t="s">
        <v>62</v>
      </c>
      <c r="H23" s="117">
        <f>SUM(H18:H22)</f>
        <v>916160296.94999993</v>
      </c>
      <c r="I23" s="109"/>
      <c r="J23" s="109"/>
      <c r="K23" s="118"/>
      <c r="L23" s="24"/>
      <c r="M23" s="116" t="s">
        <v>65</v>
      </c>
      <c r="N23" s="124">
        <v>4413</v>
      </c>
    </row>
    <row r="24" spans="2:17" ht="23.25" customHeight="1" x14ac:dyDescent="0.25">
      <c r="B24" s="23"/>
      <c r="C24" s="23"/>
      <c r="D24" s="23"/>
      <c r="E24" s="23"/>
      <c r="F24" s="23"/>
      <c r="G24" s="49"/>
      <c r="H24" s="163"/>
      <c r="I24" s="24"/>
      <c r="J24" s="24"/>
      <c r="K24" s="29"/>
      <c r="L24" s="24"/>
      <c r="M24" s="24"/>
      <c r="N24" s="24"/>
    </row>
    <row r="25" spans="2:17" ht="23.25" customHeight="1" thickBot="1" x14ac:dyDescent="0.3">
      <c r="B25" s="23"/>
      <c r="C25" s="23"/>
      <c r="D25" s="23"/>
      <c r="E25" s="23"/>
      <c r="F25" s="23"/>
      <c r="G25" s="139"/>
      <c r="H25" s="163"/>
      <c r="I25" s="24"/>
      <c r="J25" s="24"/>
      <c r="K25" s="29"/>
      <c r="L25" s="24"/>
      <c r="M25" s="24"/>
      <c r="N25" s="24"/>
    </row>
    <row r="26" spans="2:17" ht="35.25" customHeight="1" thickBot="1" x14ac:dyDescent="0.3">
      <c r="B26" s="299" t="s">
        <v>154</v>
      </c>
      <c r="C26" s="300"/>
      <c r="D26" s="336" t="s">
        <v>3</v>
      </c>
      <c r="E26" s="337"/>
      <c r="F26" s="164" t="s">
        <v>2</v>
      </c>
      <c r="G26" s="164" t="s">
        <v>149</v>
      </c>
      <c r="H26" s="165" t="s">
        <v>5</v>
      </c>
      <c r="I26" s="24"/>
      <c r="J26" s="281" t="s">
        <v>180</v>
      </c>
      <c r="K26" s="282"/>
      <c r="L26" s="282"/>
      <c r="M26" s="283"/>
      <c r="N26" s="284"/>
    </row>
    <row r="27" spans="2:17" ht="63.75" customHeight="1" x14ac:dyDescent="0.25">
      <c r="B27" s="301" t="s">
        <v>56</v>
      </c>
      <c r="C27" s="121" t="s">
        <v>23</v>
      </c>
      <c r="D27" s="315" t="s">
        <v>168</v>
      </c>
      <c r="E27" s="316"/>
      <c r="F27" s="195">
        <f>'PROGRAMAS PRESUPUESTARIOS '!D10</f>
        <v>267069379</v>
      </c>
      <c r="G27" s="195">
        <f>'PROGRAMAS PRESUPUESTARIOS '!E10</f>
        <v>122318090.95999999</v>
      </c>
      <c r="H27" s="192">
        <f t="shared" ref="H27:H33" si="0">+G27/F27</f>
        <v>0.45800118088416264</v>
      </c>
      <c r="I27" s="24"/>
      <c r="J27" s="285"/>
      <c r="K27" s="286"/>
      <c r="L27" s="286"/>
      <c r="M27" s="286"/>
      <c r="N27" s="287"/>
    </row>
    <row r="28" spans="2:17" ht="130.5" customHeight="1" x14ac:dyDescent="0.25">
      <c r="B28" s="302"/>
      <c r="C28" s="122" t="s">
        <v>24</v>
      </c>
      <c r="D28" s="317" t="s">
        <v>148</v>
      </c>
      <c r="E28" s="318"/>
      <c r="F28" s="196">
        <f>'PROGRAMAS PRESUPUESTARIOS '!D11</f>
        <v>721106265</v>
      </c>
      <c r="G28" s="196">
        <f>'PROGRAMAS PRESUPUESTARIOS '!E11</f>
        <v>318264317.06</v>
      </c>
      <c r="H28" s="193">
        <f t="shared" si="0"/>
        <v>0.44135563994857263</v>
      </c>
      <c r="I28" s="24"/>
      <c r="J28" s="285"/>
      <c r="K28" s="286"/>
      <c r="L28" s="286"/>
      <c r="M28" s="286"/>
      <c r="N28" s="287"/>
    </row>
    <row r="29" spans="2:17" ht="139.5" customHeight="1" thickBot="1" x14ac:dyDescent="0.3">
      <c r="B29" s="302"/>
      <c r="C29" s="122" t="s">
        <v>25</v>
      </c>
      <c r="D29" s="317" t="s">
        <v>158</v>
      </c>
      <c r="E29" s="318"/>
      <c r="F29" s="196">
        <f>'PROGRAMAS PRESUPUESTARIOS '!D12</f>
        <v>92437058</v>
      </c>
      <c r="G29" s="196">
        <f>'PROGRAMAS PRESUPUESTARIOS '!E12</f>
        <v>47109904.270000003</v>
      </c>
      <c r="H29" s="193">
        <f t="shared" si="0"/>
        <v>0.50964305105859176</v>
      </c>
      <c r="I29" s="24"/>
      <c r="J29" s="278"/>
      <c r="K29" s="279"/>
      <c r="L29" s="279"/>
      <c r="M29" s="279"/>
      <c r="N29" s="280"/>
    </row>
    <row r="30" spans="2:17" ht="146.25" customHeight="1" thickBot="1" x14ac:dyDescent="0.3">
      <c r="B30" s="302"/>
      <c r="C30" s="122" t="s">
        <v>26</v>
      </c>
      <c r="D30" s="317" t="s">
        <v>167</v>
      </c>
      <c r="E30" s="318"/>
      <c r="F30" s="196">
        <f>'PROGRAMAS PRESUPUESTARIOS '!D13</f>
        <v>783417334</v>
      </c>
      <c r="G30" s="196">
        <f>'PROGRAMAS PRESUPUESTARIOS '!E13</f>
        <v>201276540.56</v>
      </c>
      <c r="H30" s="193">
        <f t="shared" si="0"/>
        <v>0.25692122426282693</v>
      </c>
      <c r="I30" s="24"/>
      <c r="J30" s="278"/>
      <c r="K30" s="279"/>
      <c r="L30" s="279"/>
      <c r="M30" s="279"/>
      <c r="N30" s="280"/>
    </row>
    <row r="31" spans="2:17" ht="109.5" customHeight="1" thickBot="1" x14ac:dyDescent="0.3">
      <c r="B31" s="302"/>
      <c r="C31" s="122" t="s">
        <v>43</v>
      </c>
      <c r="D31" s="289" t="s">
        <v>61</v>
      </c>
      <c r="E31" s="338"/>
      <c r="F31" s="196">
        <f>'PROGRAMAS PRESUPUESTARIOS '!D14</f>
        <v>12018694</v>
      </c>
      <c r="G31" s="196">
        <f>'PROGRAMAS PRESUPUESTARIOS '!E14</f>
        <v>6233966.8200000003</v>
      </c>
      <c r="H31" s="193">
        <f t="shared" si="0"/>
        <v>0.51868920366888449</v>
      </c>
      <c r="I31" s="24"/>
      <c r="J31" s="278"/>
      <c r="K31" s="279"/>
      <c r="L31" s="279"/>
      <c r="M31" s="279"/>
      <c r="N31" s="280"/>
    </row>
    <row r="32" spans="2:17" ht="119.25" customHeight="1" thickBot="1" x14ac:dyDescent="0.3">
      <c r="B32" s="303"/>
      <c r="C32" s="123" t="s">
        <v>44</v>
      </c>
      <c r="D32" s="313" t="s">
        <v>169</v>
      </c>
      <c r="E32" s="314"/>
      <c r="F32" s="197">
        <f>'PROGRAMAS PRESUPUESTARIOS '!D15</f>
        <v>323053270</v>
      </c>
      <c r="G32" s="197">
        <f>'PROGRAMAS PRESUPUESTARIOS '!E15</f>
        <v>220957477.28</v>
      </c>
      <c r="H32" s="194">
        <f t="shared" si="0"/>
        <v>0.68396607556394651</v>
      </c>
      <c r="I32" s="24"/>
      <c r="J32" s="278"/>
      <c r="K32" s="279"/>
      <c r="L32" s="279"/>
      <c r="M32" s="279"/>
      <c r="N32" s="280"/>
    </row>
    <row r="33" spans="2:10" s="4" customFormat="1" ht="18.75" thickBot="1" x14ac:dyDescent="0.3">
      <c r="B33" s="321" t="s">
        <v>41</v>
      </c>
      <c r="C33" s="322"/>
      <c r="D33" s="322"/>
      <c r="E33" s="322"/>
      <c r="F33" s="160">
        <f>SUM(F27:F32)</f>
        <v>2199102000</v>
      </c>
      <c r="G33" s="161">
        <f>SUM(G27:G32)</f>
        <v>916160296.94999993</v>
      </c>
      <c r="H33" s="162">
        <f t="shared" si="0"/>
        <v>0.41660654983261347</v>
      </c>
      <c r="J33" s="8"/>
    </row>
    <row r="34" spans="2:10" x14ac:dyDescent="0.25">
      <c r="G34" s="21"/>
    </row>
    <row r="37" spans="2:10" x14ac:dyDescent="0.25">
      <c r="E37" s="50"/>
    </row>
    <row r="38" spans="2:10" x14ac:dyDescent="0.25">
      <c r="F38" s="50"/>
    </row>
    <row r="57" spans="5:5" x14ac:dyDescent="0.25">
      <c r="E57"/>
    </row>
  </sheetData>
  <mergeCells count="51">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B2:N2"/>
    <mergeCell ref="B3:N3"/>
    <mergeCell ref="B4:N4"/>
    <mergeCell ref="J7:K7"/>
    <mergeCell ref="M7:N7"/>
    <mergeCell ref="E7:F7"/>
    <mergeCell ref="B7:C7"/>
    <mergeCell ref="G7:H7"/>
    <mergeCell ref="N8:N11"/>
    <mergeCell ref="M8:M11"/>
    <mergeCell ref="N12:N15"/>
    <mergeCell ref="M12:M15"/>
    <mergeCell ref="N16:N17"/>
    <mergeCell ref="M16:M17"/>
    <mergeCell ref="Q12:Q15"/>
    <mergeCell ref="R12:R15"/>
    <mergeCell ref="J29:N29"/>
    <mergeCell ref="J30:N30"/>
    <mergeCell ref="J26:N26"/>
    <mergeCell ref="J28:N28"/>
    <mergeCell ref="J27:N27"/>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AA43"/>
  <sheetViews>
    <sheetView tabSelected="1" topLeftCell="B1" zoomScaleNormal="100" workbookViewId="0">
      <selection activeCell="Q30" sqref="Q30"/>
    </sheetView>
  </sheetViews>
  <sheetFormatPr baseColWidth="10" defaultRowHeight="15" x14ac:dyDescent="0.25"/>
  <cols>
    <col min="3" max="3" width="9.140625" customWidth="1"/>
    <col min="4" max="4" width="32.7109375" customWidth="1"/>
    <col min="5" max="5" width="29.28515625" customWidth="1"/>
    <col min="6" max="6" width="17.5703125" customWidth="1"/>
    <col min="7" max="7" width="13.7109375" customWidth="1"/>
    <col min="18" max="18" width="34.7109375" bestFit="1" customWidth="1"/>
    <col min="19" max="19" width="40.7109375" bestFit="1" customWidth="1"/>
    <col min="20" max="20" width="34.7109375" bestFit="1" customWidth="1"/>
    <col min="21" max="21" width="11.28515625" bestFit="1" customWidth="1"/>
    <col min="27" max="27" width="24.28515625" customWidth="1"/>
  </cols>
  <sheetData>
    <row r="2" spans="3:27" ht="21" x14ac:dyDescent="0.35">
      <c r="C2" s="346" t="s">
        <v>92</v>
      </c>
      <c r="D2" s="346"/>
      <c r="E2" s="346"/>
      <c r="F2" s="346"/>
      <c r="G2" s="346"/>
      <c r="I2" s="344" t="s">
        <v>98</v>
      </c>
      <c r="J2" s="344"/>
      <c r="K2" s="344"/>
      <c r="L2" s="344"/>
      <c r="M2" s="344"/>
      <c r="N2" s="344"/>
      <c r="O2" s="344"/>
      <c r="P2" s="344"/>
      <c r="Q2" s="221"/>
    </row>
    <row r="3" spans="3:27" ht="18.75" x14ac:dyDescent="0.3">
      <c r="C3" s="346" t="s">
        <v>205</v>
      </c>
      <c r="D3" s="346"/>
      <c r="E3" s="346"/>
      <c r="F3" s="346"/>
      <c r="G3" s="346"/>
    </row>
    <row r="4" spans="3:27" ht="18.75" x14ac:dyDescent="0.3">
      <c r="C4" s="347" t="s">
        <v>93</v>
      </c>
      <c r="D4" s="347"/>
      <c r="E4" s="347"/>
      <c r="F4" s="347"/>
      <c r="G4" s="347"/>
    </row>
    <row r="5" spans="3:27" ht="15.75" thickBot="1" x14ac:dyDescent="0.3"/>
    <row r="6" spans="3:27" ht="18.75" x14ac:dyDescent="0.3">
      <c r="C6" s="35"/>
      <c r="D6" s="36"/>
      <c r="E6" s="36"/>
      <c r="F6" s="36"/>
      <c r="G6" s="37"/>
      <c r="R6" s="341" t="s">
        <v>183</v>
      </c>
      <c r="S6" s="341"/>
      <c r="T6" s="341"/>
      <c r="U6" s="341"/>
    </row>
    <row r="7" spans="3:27" ht="15.75" thickBot="1" x14ac:dyDescent="0.3">
      <c r="C7" s="38"/>
      <c r="D7" s="1"/>
      <c r="E7" s="1"/>
      <c r="F7" s="1"/>
      <c r="G7" s="39"/>
      <c r="R7" s="353" t="s">
        <v>170</v>
      </c>
      <c r="S7" s="353"/>
      <c r="T7" s="353"/>
      <c r="U7" s="353"/>
    </row>
    <row r="8" spans="3:27" ht="19.5" thickBot="1" x14ac:dyDescent="0.35">
      <c r="C8" s="38"/>
      <c r="D8" s="351" t="s">
        <v>182</v>
      </c>
      <c r="E8" s="351"/>
      <c r="F8" s="351"/>
      <c r="G8" s="39"/>
      <c r="J8" s="352"/>
      <c r="K8" s="352"/>
      <c r="L8" s="352"/>
      <c r="M8" s="352"/>
      <c r="N8" s="352"/>
      <c r="O8" s="352"/>
      <c r="P8" s="352"/>
      <c r="Q8" s="352"/>
      <c r="R8" s="141" t="s">
        <v>151</v>
      </c>
      <c r="S8" s="141" t="s">
        <v>152</v>
      </c>
      <c r="T8" s="141" t="s">
        <v>171</v>
      </c>
      <c r="U8" s="141" t="s">
        <v>153</v>
      </c>
    </row>
    <row r="9" spans="3:27" ht="36.75" thickBot="1" x14ac:dyDescent="0.35">
      <c r="C9" s="38"/>
      <c r="D9" s="44" t="s">
        <v>60</v>
      </c>
      <c r="E9" s="44" t="s">
        <v>59</v>
      </c>
      <c r="F9" s="45" t="s">
        <v>58</v>
      </c>
      <c r="G9" s="39"/>
      <c r="J9" s="342"/>
      <c r="K9" s="342"/>
      <c r="L9" s="342"/>
      <c r="M9" s="342"/>
      <c r="N9" s="342"/>
      <c r="O9" s="342"/>
      <c r="P9" s="342"/>
      <c r="Q9" s="342"/>
      <c r="R9" s="209">
        <f>+D10/1000000</f>
        <v>2199.1019999999999</v>
      </c>
      <c r="S9" s="209">
        <f>+E10/1000000</f>
        <v>916.16029695000009</v>
      </c>
      <c r="T9" s="209">
        <f>+AA9/1000000</f>
        <v>1282.9417030499999</v>
      </c>
      <c r="U9" s="208">
        <v>41.7</v>
      </c>
      <c r="AA9" s="46">
        <v>1282941703.05</v>
      </c>
    </row>
    <row r="10" spans="3:27" ht="27" customHeight="1" thickBot="1" x14ac:dyDescent="0.3">
      <c r="C10" s="38"/>
      <c r="D10" s="211">
        <v>2199102000</v>
      </c>
      <c r="E10" s="211">
        <v>916160296.95000005</v>
      </c>
      <c r="F10" s="210">
        <f>E10/D10</f>
        <v>0.41660654983261353</v>
      </c>
      <c r="G10" s="39"/>
    </row>
    <row r="11" spans="3:27" x14ac:dyDescent="0.25">
      <c r="C11" s="38"/>
      <c r="D11" s="40"/>
      <c r="E11" s="40"/>
      <c r="F11" s="40"/>
      <c r="G11" s="39"/>
    </row>
    <row r="12" spans="3:27" x14ac:dyDescent="0.25">
      <c r="C12" s="38"/>
      <c r="D12" s="40"/>
      <c r="E12" s="40"/>
      <c r="F12" s="40"/>
      <c r="G12" s="39"/>
    </row>
    <row r="13" spans="3:27" x14ac:dyDescent="0.25">
      <c r="C13" s="38"/>
      <c r="D13" s="40"/>
      <c r="E13" s="40"/>
      <c r="F13" s="40"/>
      <c r="G13" s="39"/>
    </row>
    <row r="14" spans="3:27" x14ac:dyDescent="0.25">
      <c r="C14" s="38"/>
      <c r="D14" s="40"/>
      <c r="E14" s="40"/>
      <c r="F14" s="40"/>
      <c r="G14" s="39"/>
    </row>
    <row r="15" spans="3:27" x14ac:dyDescent="0.25">
      <c r="C15" s="38"/>
      <c r="D15" s="40"/>
      <c r="E15" s="40"/>
      <c r="F15" s="40"/>
      <c r="G15" s="39"/>
    </row>
    <row r="16" spans="3:27" x14ac:dyDescent="0.25">
      <c r="C16" s="38"/>
      <c r="D16" s="40"/>
      <c r="E16" s="40"/>
      <c r="F16" s="40"/>
      <c r="G16" s="39"/>
    </row>
    <row r="17" spans="3:7" x14ac:dyDescent="0.25">
      <c r="C17" s="38"/>
      <c r="D17" s="40"/>
      <c r="E17" s="40"/>
      <c r="F17" s="40"/>
      <c r="G17" s="39"/>
    </row>
    <row r="18" spans="3:7" x14ac:dyDescent="0.25">
      <c r="C18" s="38"/>
      <c r="D18" s="40"/>
      <c r="E18" s="40"/>
      <c r="F18" s="40"/>
      <c r="G18" s="39"/>
    </row>
    <row r="19" spans="3:7" x14ac:dyDescent="0.25">
      <c r="C19" s="38"/>
      <c r="D19" s="40"/>
      <c r="E19" s="40"/>
      <c r="F19" s="40"/>
      <c r="G19" s="39"/>
    </row>
    <row r="20" spans="3:7" x14ac:dyDescent="0.25">
      <c r="C20" s="38"/>
      <c r="D20" s="40"/>
      <c r="E20" s="40"/>
      <c r="F20" s="40"/>
      <c r="G20" s="39"/>
    </row>
    <row r="21" spans="3:7" x14ac:dyDescent="0.25">
      <c r="C21" s="38"/>
      <c r="D21" s="40"/>
      <c r="E21" s="40"/>
      <c r="F21" s="40"/>
      <c r="G21" s="39"/>
    </row>
    <row r="22" spans="3:7" x14ac:dyDescent="0.25">
      <c r="C22" s="38"/>
      <c r="D22" s="40"/>
      <c r="E22" s="40"/>
      <c r="F22" s="40"/>
      <c r="G22" s="39"/>
    </row>
    <row r="23" spans="3:7" x14ac:dyDescent="0.25">
      <c r="C23" s="38"/>
      <c r="D23" s="40"/>
      <c r="E23" s="40"/>
      <c r="F23" s="40"/>
      <c r="G23" s="39"/>
    </row>
    <row r="24" spans="3:7" x14ac:dyDescent="0.25">
      <c r="C24" s="38"/>
      <c r="D24" s="40"/>
      <c r="E24" s="40"/>
      <c r="F24" s="40"/>
      <c r="G24" s="39"/>
    </row>
    <row r="25" spans="3:7" x14ac:dyDescent="0.25">
      <c r="C25" s="38"/>
      <c r="D25" s="40"/>
      <c r="E25" s="40"/>
      <c r="F25" s="40"/>
      <c r="G25" s="39"/>
    </row>
    <row r="26" spans="3:7" x14ac:dyDescent="0.25">
      <c r="C26" s="38"/>
      <c r="D26" s="40"/>
      <c r="E26" s="40"/>
      <c r="F26" s="40"/>
      <c r="G26" s="39"/>
    </row>
    <row r="27" spans="3:7" x14ac:dyDescent="0.25">
      <c r="C27" s="38"/>
      <c r="D27" s="40"/>
      <c r="E27" s="40"/>
      <c r="F27" s="40"/>
      <c r="G27" s="39"/>
    </row>
    <row r="28" spans="3:7" x14ac:dyDescent="0.25">
      <c r="C28" s="38"/>
      <c r="D28" s="40"/>
      <c r="E28" s="40"/>
      <c r="F28" s="40"/>
      <c r="G28" s="39"/>
    </row>
    <row r="29" spans="3:7" x14ac:dyDescent="0.25">
      <c r="C29" s="38"/>
      <c r="D29" s="40"/>
      <c r="E29" s="40"/>
      <c r="F29" s="40"/>
      <c r="G29" s="39"/>
    </row>
    <row r="30" spans="3:7" x14ac:dyDescent="0.25">
      <c r="C30" s="38"/>
      <c r="D30" s="40"/>
      <c r="E30" s="40"/>
      <c r="F30" s="40"/>
      <c r="G30" s="39"/>
    </row>
    <row r="31" spans="3:7" x14ac:dyDescent="0.25">
      <c r="C31" s="38"/>
      <c r="D31" s="40"/>
      <c r="E31" s="40"/>
      <c r="F31" s="40"/>
      <c r="G31" s="39"/>
    </row>
    <row r="32" spans="3:7" ht="15.75" thickBot="1" x14ac:dyDescent="0.3">
      <c r="C32" s="41"/>
      <c r="D32" s="42"/>
      <c r="E32" s="42"/>
      <c r="F32" s="42"/>
      <c r="G32" s="43"/>
    </row>
    <row r="33" spans="3:22" x14ac:dyDescent="0.25">
      <c r="C33" s="345" t="s">
        <v>172</v>
      </c>
      <c r="D33" s="345"/>
      <c r="E33" s="345"/>
      <c r="F33" s="345"/>
      <c r="G33" s="345"/>
    </row>
    <row r="34" spans="3:22" ht="19.5" thickBot="1" x14ac:dyDescent="0.35">
      <c r="C34" s="360" t="s">
        <v>99</v>
      </c>
      <c r="D34" s="360"/>
    </row>
    <row r="35" spans="3:22" ht="139.5" customHeight="1" thickBot="1" x14ac:dyDescent="0.3">
      <c r="C35" s="354" t="s">
        <v>166</v>
      </c>
      <c r="D35" s="355"/>
      <c r="E35" s="355"/>
      <c r="F35" s="355"/>
      <c r="G35" s="356"/>
      <c r="K35" s="64"/>
      <c r="L35" s="64"/>
      <c r="M35" s="64"/>
      <c r="N35" s="64"/>
      <c r="O35" s="64"/>
      <c r="P35" s="64"/>
      <c r="Q35" s="64"/>
      <c r="R35" s="339" t="s">
        <v>172</v>
      </c>
      <c r="S35" s="339"/>
      <c r="T35" s="339"/>
      <c r="U35" s="339"/>
      <c r="V35" s="339"/>
    </row>
    <row r="36" spans="3:22" ht="39" customHeight="1" thickBot="1" x14ac:dyDescent="0.35">
      <c r="C36" s="64"/>
      <c r="D36" s="64"/>
      <c r="E36" s="64"/>
      <c r="F36" s="64"/>
      <c r="G36" s="64"/>
      <c r="I36" s="343" t="s">
        <v>139</v>
      </c>
      <c r="J36" s="343"/>
      <c r="K36" s="343"/>
      <c r="L36" s="343"/>
      <c r="M36" s="343"/>
      <c r="N36" s="343"/>
      <c r="O36" s="343"/>
      <c r="P36" s="343"/>
      <c r="Q36" s="64"/>
    </row>
    <row r="37" spans="3:22" ht="92.25" customHeight="1" thickBot="1" x14ac:dyDescent="0.3">
      <c r="C37" s="357" t="s">
        <v>203</v>
      </c>
      <c r="D37" s="358"/>
      <c r="E37" s="358"/>
      <c r="F37" s="358"/>
      <c r="G37" s="359"/>
    </row>
    <row r="38" spans="3:22" ht="18" x14ac:dyDescent="0.35">
      <c r="C38" s="63"/>
    </row>
    <row r="39" spans="3:22" ht="18.75" thickBot="1" x14ac:dyDescent="0.3">
      <c r="C39" s="60"/>
    </row>
    <row r="40" spans="3:22" ht="141.75" customHeight="1" thickBot="1" x14ac:dyDescent="0.3">
      <c r="C40" s="348" t="s">
        <v>204</v>
      </c>
      <c r="D40" s="349"/>
      <c r="E40" s="349"/>
      <c r="F40" s="349"/>
      <c r="G40" s="350"/>
    </row>
    <row r="42" spans="3:22" ht="137.25" customHeight="1" x14ac:dyDescent="0.25">
      <c r="C42" s="340" t="s">
        <v>206</v>
      </c>
      <c r="D42" s="340"/>
      <c r="E42" s="340"/>
      <c r="F42" s="340"/>
      <c r="G42" s="340"/>
    </row>
    <row r="43" spans="3:22" x14ac:dyDescent="0.25">
      <c r="C43" s="239"/>
    </row>
  </sheetData>
  <sheetProtection formatCells="0" formatColumns="0" formatRows="0" insertColumns="0" insertRows="0" insertHyperlinks="0" deleteColumns="0" deleteRows="0" selectLockedCells="1" sort="0" autoFilter="0" pivotTables="0"/>
  <mergeCells count="17">
    <mergeCell ref="I2:P2"/>
    <mergeCell ref="C33:G33"/>
    <mergeCell ref="C2:G2"/>
    <mergeCell ref="C3:G3"/>
    <mergeCell ref="C4:G4"/>
    <mergeCell ref="D8:F8"/>
    <mergeCell ref="J8:Q8"/>
    <mergeCell ref="R35:V35"/>
    <mergeCell ref="C42:G42"/>
    <mergeCell ref="R6:U6"/>
    <mergeCell ref="J9:Q9"/>
    <mergeCell ref="I36:P36"/>
    <mergeCell ref="C40:G40"/>
    <mergeCell ref="R7:U7"/>
    <mergeCell ref="C35:G35"/>
    <mergeCell ref="C37:G37"/>
    <mergeCell ref="C34:D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A3:Q92"/>
  <sheetViews>
    <sheetView topLeftCell="A64" zoomScale="30" zoomScaleNormal="30" workbookViewId="0">
      <selection activeCell="D67" sqref="D67"/>
    </sheetView>
  </sheetViews>
  <sheetFormatPr baseColWidth="10" defaultRowHeight="15" x14ac:dyDescent="0.2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7" max="17" width="20" customWidth="1"/>
  </cols>
  <sheetData>
    <row r="3" spans="3:12" ht="21" customHeight="1" x14ac:dyDescent="0.25">
      <c r="C3" s="380" t="s">
        <v>184</v>
      </c>
      <c r="D3" s="380"/>
      <c r="E3" s="380"/>
      <c r="F3" s="380"/>
      <c r="G3" s="380"/>
      <c r="H3" s="380"/>
      <c r="I3" s="380"/>
      <c r="J3" s="380"/>
      <c r="K3" s="380"/>
      <c r="L3" s="380"/>
    </row>
    <row r="4" spans="3:12" ht="42" customHeight="1" x14ac:dyDescent="0.25">
      <c r="C4" s="380"/>
      <c r="D4" s="380"/>
      <c r="E4" s="380"/>
      <c r="F4" s="380"/>
      <c r="G4" s="380"/>
      <c r="H4" s="380"/>
      <c r="I4" s="380"/>
      <c r="J4" s="380"/>
      <c r="K4" s="380"/>
      <c r="L4" s="380"/>
    </row>
    <row r="8" spans="3:12" ht="19.5" thickBot="1" x14ac:dyDescent="0.35">
      <c r="C8" s="378"/>
      <c r="D8" s="378"/>
    </row>
    <row r="9" spans="3:12" ht="73.5" customHeight="1" thickBot="1" x14ac:dyDescent="0.3">
      <c r="C9" s="371" t="s">
        <v>191</v>
      </c>
      <c r="D9" s="372"/>
      <c r="K9" s="373" t="s">
        <v>189</v>
      </c>
      <c r="L9" s="374"/>
    </row>
    <row r="10" spans="3:12" ht="43.5" customHeight="1" thickBot="1" x14ac:dyDescent="0.35">
      <c r="C10" s="53" t="s">
        <v>46</v>
      </c>
      <c r="D10" s="240">
        <v>355358348.75999999</v>
      </c>
      <c r="I10" s="222"/>
      <c r="K10" s="71" t="s">
        <v>27</v>
      </c>
      <c r="L10" s="243">
        <v>25484045.559999999</v>
      </c>
    </row>
    <row r="11" spans="3:12" ht="36.75" thickBot="1" x14ac:dyDescent="0.35">
      <c r="C11" s="53" t="s">
        <v>100</v>
      </c>
      <c r="D11" s="240">
        <v>79529671.780000001</v>
      </c>
      <c r="I11" s="222"/>
      <c r="K11" s="72" t="s">
        <v>28</v>
      </c>
      <c r="L11" s="243">
        <v>715962528.13999999</v>
      </c>
    </row>
    <row r="12" spans="3:12" ht="36.75" thickBot="1" x14ac:dyDescent="0.35">
      <c r="C12" s="53" t="s">
        <v>47</v>
      </c>
      <c r="D12" s="240">
        <v>175093631.66</v>
      </c>
      <c r="I12" s="222"/>
      <c r="K12" s="71" t="s">
        <v>29</v>
      </c>
      <c r="L12" s="243">
        <v>6233966.8200000003</v>
      </c>
    </row>
    <row r="13" spans="3:12" ht="54.75" thickBot="1" x14ac:dyDescent="0.35">
      <c r="C13" s="53" t="s">
        <v>48</v>
      </c>
      <c r="D13" s="240">
        <v>15613774.390000001</v>
      </c>
      <c r="I13" s="222"/>
      <c r="K13" s="71" t="s">
        <v>30</v>
      </c>
      <c r="L13" s="243">
        <v>28703618.02</v>
      </c>
    </row>
    <row r="14" spans="3:12" ht="54.75" thickBot="1" x14ac:dyDescent="0.35">
      <c r="C14" s="53" t="s">
        <v>49</v>
      </c>
      <c r="D14" s="240">
        <v>194827054.53999999</v>
      </c>
      <c r="I14" s="222"/>
      <c r="K14" s="71" t="s">
        <v>31</v>
      </c>
      <c r="L14" s="243">
        <v>139776138.41</v>
      </c>
    </row>
    <row r="15" spans="3:12" ht="54.75" thickBot="1" x14ac:dyDescent="0.35">
      <c r="C15" s="53" t="s">
        <v>50</v>
      </c>
      <c r="D15" s="240">
        <v>39297789.5</v>
      </c>
      <c r="I15" s="222"/>
      <c r="K15" s="73" t="s">
        <v>41</v>
      </c>
      <c r="L15" s="242">
        <f>SUM(L10:L14)</f>
        <v>916160296.94999993</v>
      </c>
    </row>
    <row r="16" spans="3:12" ht="36" x14ac:dyDescent="0.3">
      <c r="C16" s="53" t="s">
        <v>51</v>
      </c>
      <c r="D16" s="240">
        <v>11253548.800000001</v>
      </c>
      <c r="I16" s="222"/>
      <c r="K16" s="345" t="s">
        <v>172</v>
      </c>
      <c r="L16" s="345"/>
    </row>
    <row r="17" spans="3:12" ht="36" x14ac:dyDescent="0.3">
      <c r="C17" s="53" t="s">
        <v>52</v>
      </c>
      <c r="D17" s="240">
        <v>45186477.520000003</v>
      </c>
      <c r="I17" s="222"/>
    </row>
    <row r="18" spans="3:12" ht="19.5" thickBot="1" x14ac:dyDescent="0.35">
      <c r="C18" s="126" t="s">
        <v>41</v>
      </c>
      <c r="D18" s="241">
        <f>SUM(D10:D17)</f>
        <v>916160296.94999981</v>
      </c>
      <c r="E18" s="212"/>
      <c r="F18" s="57"/>
    </row>
    <row r="19" spans="3:12" ht="15.75" x14ac:dyDescent="0.25">
      <c r="C19" s="345" t="s">
        <v>172</v>
      </c>
      <c r="D19" s="345"/>
      <c r="E19" s="223"/>
      <c r="F19" s="223"/>
      <c r="I19" s="81"/>
      <c r="J19" s="82"/>
      <c r="K19" s="82"/>
    </row>
    <row r="20" spans="3:12" ht="34.5" customHeight="1" x14ac:dyDescent="0.25"/>
    <row r="21" spans="3:12" ht="57" customHeight="1" thickBot="1" x14ac:dyDescent="0.35">
      <c r="C21" s="394" t="s">
        <v>55</v>
      </c>
      <c r="D21" s="394"/>
      <c r="K21" s="375" t="s">
        <v>190</v>
      </c>
      <c r="L21" s="376"/>
    </row>
    <row r="22" spans="3:12" ht="33" customHeight="1" thickBot="1" x14ac:dyDescent="0.35">
      <c r="C22" s="395" t="s">
        <v>185</v>
      </c>
      <c r="D22" s="395"/>
      <c r="G22" s="46"/>
      <c r="K22" s="74" t="s">
        <v>27</v>
      </c>
      <c r="L22" s="203">
        <f>+L10/1000000</f>
        <v>25.484045559999998</v>
      </c>
    </row>
    <row r="23" spans="3:12" ht="19.5" thickBot="1" x14ac:dyDescent="0.35">
      <c r="C23" s="342" t="s">
        <v>174</v>
      </c>
      <c r="D23" s="342"/>
      <c r="G23" s="46"/>
      <c r="K23" s="75" t="s">
        <v>28</v>
      </c>
      <c r="L23" s="203">
        <f t="shared" ref="L23:L26" si="0">+L11/1000000</f>
        <v>715.96252814000002</v>
      </c>
    </row>
    <row r="24" spans="3:12" ht="19.5" thickBot="1" x14ac:dyDescent="0.35">
      <c r="C24" s="398" t="s">
        <v>66</v>
      </c>
      <c r="D24" s="398"/>
      <c r="K24" s="74" t="s">
        <v>29</v>
      </c>
      <c r="L24" s="203">
        <f t="shared" si="0"/>
        <v>6.23396682</v>
      </c>
    </row>
    <row r="25" spans="3:12" ht="18.75" thickBot="1" x14ac:dyDescent="0.3">
      <c r="C25" s="396" t="s">
        <v>11</v>
      </c>
      <c r="D25" s="397"/>
      <c r="K25" s="74" t="s">
        <v>30</v>
      </c>
      <c r="L25" s="203">
        <f t="shared" si="0"/>
        <v>28.70361802</v>
      </c>
    </row>
    <row r="26" spans="3:12" ht="36.75" thickBot="1" x14ac:dyDescent="0.35">
      <c r="C26" s="53" t="s">
        <v>46</v>
      </c>
      <c r="D26" s="244">
        <f>+D10/1000000</f>
        <v>355.35834876000001</v>
      </c>
      <c r="K26" s="74" t="s">
        <v>31</v>
      </c>
      <c r="L26" s="203">
        <f t="shared" si="0"/>
        <v>139.77613840999999</v>
      </c>
    </row>
    <row r="27" spans="3:12" ht="36.75" thickBot="1" x14ac:dyDescent="0.35">
      <c r="C27" s="53" t="s">
        <v>100</v>
      </c>
      <c r="D27" s="244">
        <f t="shared" ref="D27:D33" si="1">+D11/1000000</f>
        <v>79.529671780000001</v>
      </c>
      <c r="K27" s="84" t="s">
        <v>41</v>
      </c>
      <c r="L27" s="204">
        <f>SUM(L22:L26)</f>
        <v>916.16029694999997</v>
      </c>
    </row>
    <row r="28" spans="3:12" ht="36" x14ac:dyDescent="0.3">
      <c r="C28" s="53" t="s">
        <v>47</v>
      </c>
      <c r="D28" s="244">
        <f t="shared" si="1"/>
        <v>175.09363166</v>
      </c>
      <c r="K28" s="379" t="s">
        <v>172</v>
      </c>
      <c r="L28" s="379"/>
    </row>
    <row r="29" spans="3:12" ht="54" x14ac:dyDescent="0.3">
      <c r="C29" s="53" t="s">
        <v>48</v>
      </c>
      <c r="D29" s="244">
        <f t="shared" si="1"/>
        <v>15.613774390000001</v>
      </c>
    </row>
    <row r="30" spans="3:12" ht="54" x14ac:dyDescent="0.3">
      <c r="C30" s="53" t="s">
        <v>49</v>
      </c>
      <c r="D30" s="244">
        <f t="shared" si="1"/>
        <v>194.82705453999998</v>
      </c>
    </row>
    <row r="31" spans="3:12" ht="54" x14ac:dyDescent="0.3">
      <c r="C31" s="53" t="s">
        <v>50</v>
      </c>
      <c r="D31" s="244">
        <f t="shared" si="1"/>
        <v>39.2977895</v>
      </c>
    </row>
    <row r="32" spans="3:12" ht="36" x14ac:dyDescent="0.3">
      <c r="C32" s="53" t="s">
        <v>51</v>
      </c>
      <c r="D32" s="244">
        <f t="shared" si="1"/>
        <v>11.253548800000001</v>
      </c>
    </row>
    <row r="33" spans="3:4" ht="36" x14ac:dyDescent="0.3">
      <c r="C33" s="53" t="s">
        <v>52</v>
      </c>
      <c r="D33" s="244">
        <f t="shared" si="1"/>
        <v>45.186477520000004</v>
      </c>
    </row>
    <row r="34" spans="3:4" ht="18.75" x14ac:dyDescent="0.3">
      <c r="C34" s="126" t="s">
        <v>41</v>
      </c>
      <c r="D34" s="241">
        <f>SUM(D26:D33)</f>
        <v>916.16029694999997</v>
      </c>
    </row>
    <row r="55" spans="3:11" x14ac:dyDescent="0.25">
      <c r="J55" s="379" t="s">
        <v>172</v>
      </c>
      <c r="K55" s="379"/>
    </row>
    <row r="61" spans="3:11" x14ac:dyDescent="0.25">
      <c r="C61" s="57"/>
      <c r="D61" s="57"/>
    </row>
    <row r="62" spans="3:11" x14ac:dyDescent="0.25">
      <c r="C62" s="57"/>
      <c r="D62" s="57"/>
    </row>
    <row r="63" spans="3:11" x14ac:dyDescent="0.25">
      <c r="C63" s="57"/>
      <c r="D63" s="57"/>
    </row>
    <row r="64" spans="3:11" x14ac:dyDescent="0.25">
      <c r="C64" s="57"/>
      <c r="D64" s="57"/>
    </row>
    <row r="65" spans="1:14" ht="21" customHeight="1" x14ac:dyDescent="0.25">
      <c r="C65" s="377" t="s">
        <v>213</v>
      </c>
      <c r="D65" s="377"/>
    </row>
    <row r="69" spans="1:14" ht="15.75" thickBot="1" x14ac:dyDescent="0.3"/>
    <row r="70" spans="1:14" ht="15" customHeight="1" x14ac:dyDescent="0.3">
      <c r="A70" s="65" t="s">
        <v>99</v>
      </c>
      <c r="B70" s="384" t="s">
        <v>140</v>
      </c>
      <c r="C70" s="385"/>
      <c r="D70" s="385"/>
      <c r="E70" s="385"/>
      <c r="F70" s="385"/>
      <c r="G70" s="386"/>
      <c r="H70" s="52"/>
      <c r="J70" s="387" t="s">
        <v>159</v>
      </c>
      <c r="K70" s="388"/>
      <c r="L70" s="388"/>
      <c r="M70" s="388"/>
      <c r="N70" s="127"/>
    </row>
    <row r="71" spans="1:14" ht="15" customHeight="1" x14ac:dyDescent="0.25">
      <c r="B71" s="387"/>
      <c r="C71" s="388"/>
      <c r="D71" s="388"/>
      <c r="E71" s="388"/>
      <c r="F71" s="388"/>
      <c r="G71" s="389"/>
      <c r="J71" s="387"/>
      <c r="K71" s="388"/>
      <c r="L71" s="388"/>
      <c r="M71" s="388"/>
      <c r="N71" s="127"/>
    </row>
    <row r="72" spans="1:14" ht="15" customHeight="1" x14ac:dyDescent="0.25">
      <c r="B72" s="387"/>
      <c r="C72" s="388"/>
      <c r="D72" s="388"/>
      <c r="E72" s="388"/>
      <c r="F72" s="388"/>
      <c r="G72" s="389"/>
      <c r="J72" s="387"/>
      <c r="K72" s="388"/>
      <c r="L72" s="388"/>
      <c r="M72" s="388"/>
      <c r="N72" s="127"/>
    </row>
    <row r="73" spans="1:14" ht="15" customHeight="1" x14ac:dyDescent="0.25">
      <c r="B73" s="387"/>
      <c r="C73" s="388"/>
      <c r="D73" s="388"/>
      <c r="E73" s="388"/>
      <c r="F73" s="388"/>
      <c r="G73" s="389"/>
      <c r="J73" s="387"/>
      <c r="K73" s="388"/>
      <c r="L73" s="388"/>
      <c r="M73" s="388"/>
      <c r="N73" s="127"/>
    </row>
    <row r="74" spans="1:14" ht="81" customHeight="1" thickBot="1" x14ac:dyDescent="0.3">
      <c r="B74" s="390"/>
      <c r="C74" s="391"/>
      <c r="D74" s="391"/>
      <c r="E74" s="391"/>
      <c r="F74" s="391"/>
      <c r="G74" s="392"/>
      <c r="J74" s="387"/>
      <c r="K74" s="388"/>
      <c r="L74" s="388"/>
      <c r="M74" s="388"/>
      <c r="N74" s="127"/>
    </row>
    <row r="75" spans="1:14" ht="15.75" x14ac:dyDescent="0.25">
      <c r="B75" s="51"/>
      <c r="C75" s="51"/>
      <c r="D75" s="51"/>
      <c r="E75" s="51"/>
      <c r="F75" s="51"/>
      <c r="G75" s="51"/>
    </row>
    <row r="76" spans="1:14" ht="15.75" x14ac:dyDescent="0.25">
      <c r="B76" s="51"/>
      <c r="C76" s="51"/>
      <c r="D76" s="51"/>
      <c r="E76" s="51"/>
      <c r="F76" s="51"/>
      <c r="G76" s="51"/>
    </row>
    <row r="77" spans="1:14" ht="15.75" x14ac:dyDescent="0.25">
      <c r="B77" s="51"/>
      <c r="C77" s="51"/>
      <c r="D77" s="51"/>
      <c r="E77" s="51"/>
      <c r="F77" s="51"/>
      <c r="G77" s="51"/>
    </row>
    <row r="78" spans="1:14" ht="15.75" x14ac:dyDescent="0.25">
      <c r="B78" s="51"/>
      <c r="C78" s="51"/>
      <c r="D78" s="51"/>
      <c r="E78" s="51"/>
      <c r="F78" s="51"/>
      <c r="G78" s="51"/>
    </row>
    <row r="79" spans="1:14" ht="20.25" x14ac:dyDescent="0.3">
      <c r="B79" s="393" t="s">
        <v>101</v>
      </c>
      <c r="C79" s="393"/>
      <c r="D79" s="393"/>
      <c r="E79" s="393"/>
      <c r="F79" s="393"/>
      <c r="G79" s="393"/>
      <c r="J79" s="369" t="s">
        <v>160</v>
      </c>
      <c r="K79" s="369"/>
      <c r="L79" s="369"/>
      <c r="M79" s="369"/>
    </row>
    <row r="80" spans="1:14" ht="54.75" customHeight="1" thickBot="1" x14ac:dyDescent="0.35">
      <c r="B80" s="51"/>
      <c r="C80" s="51"/>
      <c r="D80" s="51"/>
      <c r="E80" s="51"/>
      <c r="F80" s="51"/>
      <c r="G80" s="51"/>
      <c r="J80" s="128" t="s">
        <v>114</v>
      </c>
      <c r="K80" s="128" t="s">
        <v>161</v>
      </c>
      <c r="L80" s="370" t="s">
        <v>127</v>
      </c>
      <c r="M80" s="370"/>
      <c r="N80" s="134"/>
    </row>
    <row r="81" spans="2:17" ht="44.25" customHeight="1" thickBot="1" x14ac:dyDescent="0.3">
      <c r="B81" s="381" t="s">
        <v>186</v>
      </c>
      <c r="C81" s="382"/>
      <c r="D81" s="382"/>
      <c r="E81" s="382"/>
      <c r="F81" s="382"/>
      <c r="G81" s="383"/>
      <c r="J81" s="129" t="s">
        <v>117</v>
      </c>
      <c r="K81" s="133" t="s">
        <v>118</v>
      </c>
      <c r="L81" s="367" t="s">
        <v>126</v>
      </c>
      <c r="M81" s="367"/>
      <c r="N81" s="57"/>
    </row>
    <row r="82" spans="2:17" ht="234.75" thickBot="1" x14ac:dyDescent="0.3">
      <c r="B82" s="381" t="s">
        <v>207</v>
      </c>
      <c r="C82" s="382"/>
      <c r="D82" s="382"/>
      <c r="E82" s="382"/>
      <c r="F82" s="382"/>
      <c r="G82" s="383"/>
      <c r="J82" s="130" t="s">
        <v>119</v>
      </c>
      <c r="K82" s="131" t="s">
        <v>130</v>
      </c>
      <c r="L82" s="368" t="s">
        <v>211</v>
      </c>
      <c r="M82" s="368"/>
      <c r="N82" s="57"/>
    </row>
    <row r="83" spans="2:17" ht="54.75" thickBot="1" x14ac:dyDescent="0.3">
      <c r="B83" s="381" t="s">
        <v>208</v>
      </c>
      <c r="C83" s="382"/>
      <c r="D83" s="382"/>
      <c r="E83" s="382"/>
      <c r="F83" s="382"/>
      <c r="G83" s="383"/>
      <c r="J83" s="129" t="s">
        <v>115</v>
      </c>
      <c r="K83" s="132" t="s">
        <v>116</v>
      </c>
      <c r="L83" s="367" t="s">
        <v>125</v>
      </c>
      <c r="M83" s="367"/>
      <c r="N83" s="57"/>
      <c r="Q83" s="83" t="s">
        <v>103</v>
      </c>
    </row>
    <row r="84" spans="2:17" ht="201.75" customHeight="1" thickBot="1" x14ac:dyDescent="0.3">
      <c r="B84" s="381" t="s">
        <v>209</v>
      </c>
      <c r="C84" s="382"/>
      <c r="D84" s="382"/>
      <c r="E84" s="382"/>
      <c r="F84" s="382"/>
      <c r="G84" s="383"/>
      <c r="J84" s="130" t="s">
        <v>121</v>
      </c>
      <c r="K84" s="131" t="s">
        <v>120</v>
      </c>
      <c r="L84" s="368" t="s">
        <v>212</v>
      </c>
      <c r="M84" s="368"/>
      <c r="N84" s="57"/>
    </row>
    <row r="85" spans="2:17" ht="158.25" customHeight="1" thickBot="1" x14ac:dyDescent="0.3">
      <c r="B85" s="381" t="s">
        <v>214</v>
      </c>
      <c r="C85" s="382"/>
      <c r="D85" s="382"/>
      <c r="E85" s="382"/>
      <c r="F85" s="382"/>
      <c r="G85" s="383"/>
      <c r="J85" s="129" t="s">
        <v>122</v>
      </c>
      <c r="K85" s="132" t="s">
        <v>123</v>
      </c>
      <c r="L85" s="367" t="s">
        <v>124</v>
      </c>
      <c r="M85" s="367"/>
      <c r="N85" s="57"/>
    </row>
    <row r="86" spans="2:17" ht="115.5" customHeight="1" thickBot="1" x14ac:dyDescent="0.3">
      <c r="B86" s="381" t="s">
        <v>187</v>
      </c>
      <c r="C86" s="382"/>
      <c r="D86" s="382"/>
      <c r="E86" s="382"/>
      <c r="F86" s="382"/>
      <c r="G86" s="383"/>
      <c r="J86" s="361" t="s">
        <v>129</v>
      </c>
      <c r="K86" s="362"/>
      <c r="L86" s="362"/>
      <c r="M86" s="363"/>
      <c r="N86" s="135"/>
      <c r="O86" s="136"/>
    </row>
    <row r="87" spans="2:17" ht="72.75" customHeight="1" thickBot="1" x14ac:dyDescent="0.4">
      <c r="B87" s="381" t="s">
        <v>210</v>
      </c>
      <c r="C87" s="382"/>
      <c r="D87" s="382"/>
      <c r="E87" s="382"/>
      <c r="F87" s="382"/>
      <c r="G87" s="383"/>
      <c r="J87" s="364" t="s">
        <v>128</v>
      </c>
      <c r="K87" s="365"/>
      <c r="L87" s="365"/>
      <c r="M87" s="366"/>
      <c r="N87" s="137"/>
      <c r="O87" s="137"/>
    </row>
    <row r="88" spans="2:17" ht="46.5" customHeight="1" thickBot="1" x14ac:dyDescent="0.4">
      <c r="B88" s="381" t="s">
        <v>188</v>
      </c>
      <c r="C88" s="382"/>
      <c r="D88" s="382"/>
      <c r="E88" s="382"/>
      <c r="F88" s="382"/>
      <c r="G88" s="383"/>
      <c r="J88" s="364" t="s">
        <v>162</v>
      </c>
      <c r="K88" s="365"/>
      <c r="L88" s="365"/>
      <c r="M88" s="366"/>
      <c r="N88" s="137"/>
      <c r="O88" s="137"/>
    </row>
    <row r="89" spans="2:17" ht="35.25" customHeight="1" x14ac:dyDescent="0.25"/>
    <row r="92" spans="2:17" x14ac:dyDescent="0.25">
      <c r="J92" t="s">
        <v>103</v>
      </c>
    </row>
  </sheetData>
  <mergeCells count="36">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 ref="C8:D8"/>
    <mergeCell ref="C19:D19"/>
    <mergeCell ref="K16:L16"/>
    <mergeCell ref="K28:L28"/>
    <mergeCell ref="J55:K55"/>
    <mergeCell ref="C23:D23"/>
    <mergeCell ref="J79:M79"/>
    <mergeCell ref="L80:M80"/>
    <mergeCell ref="C9:D9"/>
    <mergeCell ref="K9:L9"/>
    <mergeCell ref="K21:L21"/>
    <mergeCell ref="C65:D65"/>
    <mergeCell ref="J86:M86"/>
    <mergeCell ref="J87:M87"/>
    <mergeCell ref="J88:M88"/>
    <mergeCell ref="L81:M81"/>
    <mergeCell ref="L82:M82"/>
    <mergeCell ref="L83:M83"/>
    <mergeCell ref="L84:M84"/>
    <mergeCell ref="L85:M8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C64"/>
  <sheetViews>
    <sheetView topLeftCell="A49" zoomScaleNormal="100" workbookViewId="0">
      <selection activeCell="I86" sqref="I86"/>
    </sheetView>
  </sheetViews>
  <sheetFormatPr baseColWidth="10" defaultRowHeight="15" x14ac:dyDescent="0.25"/>
  <cols>
    <col min="2" max="2" width="7.5703125" bestFit="1" customWidth="1"/>
    <col min="3" max="3" width="38" customWidth="1"/>
    <col min="4" max="4" width="29.5703125" customWidth="1"/>
    <col min="5" max="5" width="24" customWidth="1"/>
  </cols>
  <sheetData>
    <row r="4" spans="2:29" ht="21" x14ac:dyDescent="0.35">
      <c r="B4" s="346" t="s">
        <v>92</v>
      </c>
      <c r="C4" s="346"/>
      <c r="D4" s="346"/>
      <c r="E4" s="346"/>
      <c r="F4" s="346"/>
      <c r="G4" s="346"/>
      <c r="H4" s="346"/>
      <c r="I4" s="346"/>
      <c r="J4" s="346"/>
      <c r="K4" s="346"/>
      <c r="L4" s="346"/>
      <c r="M4" s="346"/>
      <c r="N4" s="346"/>
      <c r="S4" s="344" t="s">
        <v>150</v>
      </c>
      <c r="T4" s="344"/>
      <c r="U4" s="344"/>
      <c r="V4" s="344"/>
      <c r="W4" s="344"/>
      <c r="X4" s="344"/>
      <c r="Y4" s="344"/>
      <c r="Z4" s="344"/>
      <c r="AA4" s="344"/>
      <c r="AB4" s="344"/>
      <c r="AC4" s="344"/>
    </row>
    <row r="5" spans="2:29" ht="21" x14ac:dyDescent="0.35">
      <c r="B5" s="346" t="s">
        <v>94</v>
      </c>
      <c r="C5" s="346"/>
      <c r="D5" s="346"/>
      <c r="E5" s="346"/>
      <c r="F5" s="346"/>
      <c r="G5" s="346"/>
      <c r="H5" s="346"/>
      <c r="I5" s="346"/>
      <c r="J5" s="346"/>
      <c r="K5" s="346"/>
      <c r="L5" s="346"/>
      <c r="M5" s="346"/>
      <c r="N5" s="346"/>
      <c r="S5" s="103"/>
      <c r="T5" s="344" t="s">
        <v>141</v>
      </c>
      <c r="U5" s="344"/>
      <c r="V5" s="344"/>
      <c r="W5" s="344"/>
      <c r="X5" s="344"/>
      <c r="Y5" s="344"/>
      <c r="Z5" s="344"/>
      <c r="AA5" s="344"/>
      <c r="AB5" s="344"/>
      <c r="AC5" s="344"/>
    </row>
    <row r="6" spans="2:29" ht="18.75" x14ac:dyDescent="0.3">
      <c r="B6" s="425" t="s">
        <v>192</v>
      </c>
      <c r="C6" s="425"/>
      <c r="D6" s="425"/>
      <c r="E6" s="425"/>
      <c r="F6" s="425"/>
      <c r="G6" s="425"/>
      <c r="H6" s="425"/>
      <c r="I6" s="425"/>
      <c r="J6" s="425"/>
      <c r="K6" s="425"/>
      <c r="L6" s="425"/>
      <c r="M6" s="425"/>
      <c r="N6" s="425"/>
      <c r="O6" s="56"/>
    </row>
    <row r="7" spans="2:29" ht="19.5" thickBot="1" x14ac:dyDescent="0.35">
      <c r="B7" s="424" t="s">
        <v>93</v>
      </c>
      <c r="C7" s="424"/>
      <c r="D7" s="424"/>
      <c r="E7" s="424"/>
      <c r="F7" s="424"/>
      <c r="G7" s="424"/>
      <c r="H7" s="424"/>
      <c r="I7" s="424"/>
      <c r="J7" s="424"/>
      <c r="K7" s="424"/>
      <c r="L7" s="424"/>
      <c r="M7" s="424"/>
      <c r="N7" s="424"/>
      <c r="O7" s="57"/>
    </row>
    <row r="8" spans="2:29" x14ac:dyDescent="0.25">
      <c r="B8" s="11"/>
      <c r="C8" s="12"/>
      <c r="D8" s="12"/>
      <c r="E8" s="12"/>
      <c r="F8" s="12"/>
      <c r="G8" s="12"/>
      <c r="H8" s="12"/>
      <c r="I8" s="12"/>
      <c r="J8" s="12"/>
      <c r="K8" s="12"/>
      <c r="L8" s="12"/>
      <c r="M8" s="12"/>
      <c r="N8" s="13"/>
    </row>
    <row r="9" spans="2:29" ht="15.75" x14ac:dyDescent="0.25">
      <c r="B9" s="14"/>
      <c r="C9" s="426" t="s">
        <v>12</v>
      </c>
      <c r="D9" s="426"/>
      <c r="N9" s="15"/>
    </row>
    <row r="10" spans="2:29" x14ac:dyDescent="0.25">
      <c r="B10" s="14"/>
      <c r="N10" s="15"/>
    </row>
    <row r="11" spans="2:29" ht="18.75" x14ac:dyDescent="0.25">
      <c r="B11" s="14"/>
      <c r="C11" s="10" t="s">
        <v>40</v>
      </c>
      <c r="D11" s="104" t="s">
        <v>142</v>
      </c>
      <c r="N11" s="15"/>
    </row>
    <row r="12" spans="2:29" ht="18.75" x14ac:dyDescent="0.25">
      <c r="B12" s="14"/>
      <c r="C12" s="9" t="s">
        <v>32</v>
      </c>
      <c r="D12" s="245">
        <v>704736808.64999998</v>
      </c>
      <c r="N12" s="15"/>
    </row>
    <row r="13" spans="2:29" ht="18.75" x14ac:dyDescent="0.25">
      <c r="B13" s="14"/>
      <c r="C13" s="9" t="s">
        <v>35</v>
      </c>
      <c r="D13" s="205">
        <v>18521757.219999999</v>
      </c>
      <c r="N13" s="15"/>
    </row>
    <row r="14" spans="2:29" ht="18.75" x14ac:dyDescent="0.25">
      <c r="B14" s="14"/>
      <c r="C14" s="9" t="s">
        <v>34</v>
      </c>
      <c r="D14" s="205">
        <v>24542431.870000001</v>
      </c>
      <c r="N14" s="15"/>
    </row>
    <row r="15" spans="2:29" ht="18.75" x14ac:dyDescent="0.25">
      <c r="B15" s="14"/>
      <c r="C15" s="9" t="s">
        <v>33</v>
      </c>
      <c r="D15" s="205">
        <v>16783025.23</v>
      </c>
      <c r="N15" s="15"/>
    </row>
    <row r="16" spans="2:29" ht="18.75" x14ac:dyDescent="0.25">
      <c r="B16" s="14"/>
      <c r="C16" s="9" t="s">
        <v>36</v>
      </c>
      <c r="D16" s="205">
        <v>15571025.449999999</v>
      </c>
      <c r="N16" s="15"/>
    </row>
    <row r="17" spans="2:14" ht="18.75" x14ac:dyDescent="0.25">
      <c r="B17" s="14"/>
      <c r="C17" s="9" t="s">
        <v>37</v>
      </c>
      <c r="D17" s="205">
        <v>53118728.740000002</v>
      </c>
      <c r="N17" s="15"/>
    </row>
    <row r="18" spans="2:14" ht="18.75" x14ac:dyDescent="0.25">
      <c r="B18" s="14"/>
      <c r="C18" s="9" t="s">
        <v>38</v>
      </c>
      <c r="D18" s="205">
        <v>34442075.43</v>
      </c>
      <c r="N18" s="15"/>
    </row>
    <row r="19" spans="2:14" ht="18.75" x14ac:dyDescent="0.25">
      <c r="B19" s="14"/>
      <c r="C19" s="9" t="s">
        <v>39</v>
      </c>
      <c r="D19" s="205">
        <v>26641513.359999999</v>
      </c>
      <c r="N19" s="15"/>
    </row>
    <row r="20" spans="2:14" ht="18.75" x14ac:dyDescent="0.25">
      <c r="B20" s="14"/>
      <c r="C20" s="9" t="s">
        <v>53</v>
      </c>
      <c r="D20" s="205">
        <v>21802931</v>
      </c>
      <c r="N20" s="15"/>
    </row>
    <row r="21" spans="2:14" ht="18.75" x14ac:dyDescent="0.25">
      <c r="B21" s="14"/>
      <c r="C21" s="10" t="s">
        <v>41</v>
      </c>
      <c r="D21" s="138">
        <f>SUM(D12:D20)</f>
        <v>916160296.95000005</v>
      </c>
      <c r="N21" s="15"/>
    </row>
    <row r="22" spans="2:14" x14ac:dyDescent="0.25">
      <c r="B22" s="14"/>
      <c r="N22" s="15"/>
    </row>
    <row r="23" spans="2:14" x14ac:dyDescent="0.25">
      <c r="B23" s="14"/>
      <c r="N23" s="15"/>
    </row>
    <row r="24" spans="2:14" ht="15.75" thickBot="1" x14ac:dyDescent="0.3">
      <c r="B24" s="16"/>
      <c r="C24" s="17"/>
      <c r="D24" s="17"/>
      <c r="E24" s="17"/>
      <c r="F24" s="17"/>
      <c r="G24" s="17"/>
      <c r="H24" s="17"/>
      <c r="I24" s="17"/>
      <c r="J24" s="17"/>
      <c r="K24" s="17"/>
      <c r="L24" s="17"/>
      <c r="M24" s="17"/>
      <c r="N24" s="18"/>
    </row>
    <row r="26" spans="2:14" x14ac:dyDescent="0.25">
      <c r="B26" s="379" t="s">
        <v>172</v>
      </c>
      <c r="C26" s="379"/>
      <c r="D26" s="379"/>
    </row>
    <row r="28" spans="2:14" ht="18.75" x14ac:dyDescent="0.3">
      <c r="B28" s="52" t="s">
        <v>67</v>
      </c>
    </row>
    <row r="29" spans="2:14" ht="20.25" x14ac:dyDescent="0.25">
      <c r="B29" s="415" t="s">
        <v>68</v>
      </c>
      <c r="C29" s="416"/>
      <c r="D29" s="416"/>
      <c r="E29" s="416"/>
      <c r="F29" s="417"/>
    </row>
    <row r="30" spans="2:14" ht="108.75" customHeight="1" x14ac:dyDescent="0.25">
      <c r="B30" s="418" t="s">
        <v>69</v>
      </c>
      <c r="C30" s="418"/>
      <c r="D30" s="418"/>
      <c r="E30" s="418"/>
      <c r="F30" s="418"/>
    </row>
    <row r="31" spans="2:14" ht="131.25" customHeight="1" x14ac:dyDescent="0.25">
      <c r="B31" s="418" t="s">
        <v>70</v>
      </c>
      <c r="C31" s="418"/>
      <c r="D31" s="418"/>
      <c r="E31" s="418"/>
      <c r="F31" s="418"/>
    </row>
    <row r="32" spans="2:14" ht="24" customHeight="1" x14ac:dyDescent="0.25">
      <c r="B32" s="422" t="s">
        <v>71</v>
      </c>
      <c r="C32" s="422"/>
      <c r="D32" s="422"/>
      <c r="E32" s="422"/>
      <c r="F32" s="422"/>
    </row>
    <row r="33" spans="2:21" ht="79.5" customHeight="1" x14ac:dyDescent="0.25">
      <c r="B33" s="418" t="s">
        <v>72</v>
      </c>
      <c r="C33" s="418"/>
      <c r="D33" s="418"/>
      <c r="E33" s="418"/>
      <c r="F33" s="418"/>
    </row>
    <row r="34" spans="2:21" ht="111.75" customHeight="1" x14ac:dyDescent="0.25">
      <c r="B34" s="418" t="s">
        <v>73</v>
      </c>
      <c r="C34" s="418"/>
      <c r="D34" s="418"/>
      <c r="E34" s="418"/>
      <c r="F34" s="418"/>
    </row>
    <row r="35" spans="2:21" ht="41.25" customHeight="1" x14ac:dyDescent="0.25">
      <c r="B35" s="419" t="s">
        <v>74</v>
      </c>
      <c r="C35" s="420"/>
      <c r="D35" s="420"/>
      <c r="E35" s="420"/>
      <c r="F35" s="421"/>
    </row>
    <row r="36" spans="2:21" ht="43.5" customHeight="1" x14ac:dyDescent="0.3">
      <c r="B36" s="423" t="s">
        <v>193</v>
      </c>
      <c r="C36" s="423"/>
      <c r="D36" s="423"/>
      <c r="E36" s="423"/>
      <c r="F36" s="423"/>
    </row>
    <row r="37" spans="2:21" x14ac:dyDescent="0.25">
      <c r="B37" s="352"/>
      <c r="C37" s="352"/>
      <c r="D37" s="352"/>
      <c r="E37" s="352"/>
    </row>
    <row r="38" spans="2:21" x14ac:dyDescent="0.25">
      <c r="S38" s="231"/>
      <c r="T38" s="231"/>
      <c r="U38" s="231"/>
    </row>
    <row r="39" spans="2:21" ht="18.75" x14ac:dyDescent="0.3">
      <c r="B39" s="341" t="s">
        <v>163</v>
      </c>
      <c r="C39" s="341"/>
      <c r="D39" s="341"/>
      <c r="E39" s="341"/>
      <c r="F39" s="341"/>
    </row>
    <row r="40" spans="2:21" ht="75" customHeight="1" x14ac:dyDescent="0.25">
      <c r="B40" s="411" t="s">
        <v>40</v>
      </c>
      <c r="C40" s="412"/>
      <c r="D40" s="77" t="s">
        <v>104</v>
      </c>
      <c r="E40" s="403" t="s">
        <v>132</v>
      </c>
      <c r="F40" s="404"/>
    </row>
    <row r="41" spans="2:21" ht="18.75" x14ac:dyDescent="0.3">
      <c r="B41" s="399" t="s">
        <v>32</v>
      </c>
      <c r="C41" s="400"/>
      <c r="D41" s="78" t="s">
        <v>105</v>
      </c>
      <c r="E41" s="413">
        <f>+D12/1000000</f>
        <v>704.73680864999994</v>
      </c>
      <c r="F41" s="414"/>
    </row>
    <row r="42" spans="2:21" ht="18.75" x14ac:dyDescent="0.3">
      <c r="B42" s="399" t="s">
        <v>35</v>
      </c>
      <c r="C42" s="400"/>
      <c r="D42" s="78" t="s">
        <v>106</v>
      </c>
      <c r="E42" s="413">
        <f t="shared" ref="E42:E49" si="0">+D13/1000000</f>
        <v>18.521757219999998</v>
      </c>
      <c r="F42" s="414"/>
    </row>
    <row r="43" spans="2:21" ht="37.5" x14ac:dyDescent="0.3">
      <c r="B43" s="399" t="s">
        <v>34</v>
      </c>
      <c r="C43" s="400"/>
      <c r="D43" s="79" t="s">
        <v>107</v>
      </c>
      <c r="E43" s="413">
        <f t="shared" si="0"/>
        <v>24.542431870000001</v>
      </c>
      <c r="F43" s="414"/>
    </row>
    <row r="44" spans="2:21" ht="18.75" x14ac:dyDescent="0.3">
      <c r="B44" s="399" t="s">
        <v>33</v>
      </c>
      <c r="C44" s="400"/>
      <c r="D44" s="78" t="s">
        <v>108</v>
      </c>
      <c r="E44" s="413">
        <f t="shared" si="0"/>
        <v>16.78302523</v>
      </c>
      <c r="F44" s="414"/>
    </row>
    <row r="45" spans="2:21" ht="37.5" x14ac:dyDescent="0.3">
      <c r="B45" s="399" t="s">
        <v>36</v>
      </c>
      <c r="C45" s="400"/>
      <c r="D45" s="79" t="s">
        <v>109</v>
      </c>
      <c r="E45" s="413">
        <f t="shared" si="0"/>
        <v>15.571025449999999</v>
      </c>
      <c r="F45" s="414"/>
    </row>
    <row r="46" spans="2:21" ht="75" x14ac:dyDescent="0.3">
      <c r="B46" s="399" t="s">
        <v>37</v>
      </c>
      <c r="C46" s="400"/>
      <c r="D46" s="79" t="s">
        <v>110</v>
      </c>
      <c r="E46" s="413">
        <f t="shared" si="0"/>
        <v>53.118728740000002</v>
      </c>
      <c r="F46" s="414"/>
    </row>
    <row r="47" spans="2:21" ht="18.75" x14ac:dyDescent="0.3">
      <c r="B47" s="399" t="s">
        <v>38</v>
      </c>
      <c r="C47" s="400"/>
      <c r="D47" s="78" t="s">
        <v>111</v>
      </c>
      <c r="E47" s="413">
        <f t="shared" si="0"/>
        <v>34.442075430000003</v>
      </c>
      <c r="F47" s="414"/>
    </row>
    <row r="48" spans="2:21" ht="18.75" x14ac:dyDescent="0.3">
      <c r="B48" s="399" t="s">
        <v>39</v>
      </c>
      <c r="C48" s="400"/>
      <c r="D48" s="78" t="s">
        <v>112</v>
      </c>
      <c r="E48" s="413">
        <f t="shared" si="0"/>
        <v>26.641513360000001</v>
      </c>
      <c r="F48" s="414"/>
    </row>
    <row r="49" spans="2:6" ht="18.75" x14ac:dyDescent="0.3">
      <c r="B49" s="399" t="s">
        <v>53</v>
      </c>
      <c r="C49" s="400"/>
      <c r="D49" s="78" t="s">
        <v>113</v>
      </c>
      <c r="E49" s="413">
        <f t="shared" si="0"/>
        <v>21.802931000000001</v>
      </c>
      <c r="F49" s="414"/>
    </row>
    <row r="50" spans="2:6" ht="18.75" x14ac:dyDescent="0.25">
      <c r="B50" s="403" t="s">
        <v>41</v>
      </c>
      <c r="C50" s="404"/>
      <c r="D50" s="76"/>
      <c r="E50" s="409">
        <f>SUM(E41:F49)</f>
        <v>916.16029694999997</v>
      </c>
      <c r="F50" s="410"/>
    </row>
    <row r="51" spans="2:6" x14ac:dyDescent="0.25">
      <c r="E51" s="58"/>
    </row>
    <row r="54" spans="2:6" ht="75" x14ac:dyDescent="0.25">
      <c r="B54" s="403" t="s">
        <v>156</v>
      </c>
      <c r="C54" s="404"/>
      <c r="D54" s="155" t="s">
        <v>155</v>
      </c>
      <c r="E54" s="407"/>
      <c r="F54" s="408"/>
    </row>
    <row r="55" spans="2:6" ht="18.75" x14ac:dyDescent="0.3">
      <c r="B55" s="399" t="s">
        <v>32</v>
      </c>
      <c r="C55" s="400"/>
      <c r="D55" s="140">
        <f>+E41</f>
        <v>704.73680864999994</v>
      </c>
      <c r="E55" s="401"/>
      <c r="F55" s="402"/>
    </row>
    <row r="56" spans="2:6" ht="18.75" x14ac:dyDescent="0.3">
      <c r="B56" s="399" t="s">
        <v>35</v>
      </c>
      <c r="C56" s="400"/>
      <c r="D56" s="140">
        <f t="shared" ref="D56:D63" si="1">+E42</f>
        <v>18.521757219999998</v>
      </c>
      <c r="E56" s="401"/>
      <c r="F56" s="402"/>
    </row>
    <row r="57" spans="2:6" ht="18.75" x14ac:dyDescent="0.3">
      <c r="B57" s="399" t="s">
        <v>34</v>
      </c>
      <c r="C57" s="400"/>
      <c r="D57" s="140">
        <f t="shared" si="1"/>
        <v>24.542431870000001</v>
      </c>
      <c r="E57" s="401"/>
      <c r="F57" s="402"/>
    </row>
    <row r="58" spans="2:6" ht="18.75" x14ac:dyDescent="0.3">
      <c r="B58" s="399" t="s">
        <v>33</v>
      </c>
      <c r="C58" s="400"/>
      <c r="D58" s="140">
        <f t="shared" si="1"/>
        <v>16.78302523</v>
      </c>
      <c r="E58" s="401"/>
      <c r="F58" s="402"/>
    </row>
    <row r="59" spans="2:6" ht="18.75" x14ac:dyDescent="0.3">
      <c r="B59" s="399" t="s">
        <v>36</v>
      </c>
      <c r="C59" s="400"/>
      <c r="D59" s="140">
        <f t="shared" si="1"/>
        <v>15.571025449999999</v>
      </c>
      <c r="E59" s="401"/>
      <c r="F59" s="402"/>
    </row>
    <row r="60" spans="2:6" ht="18.75" x14ac:dyDescent="0.3">
      <c r="B60" s="399" t="s">
        <v>37</v>
      </c>
      <c r="C60" s="400"/>
      <c r="D60" s="140">
        <f t="shared" si="1"/>
        <v>53.118728740000002</v>
      </c>
      <c r="E60" s="401"/>
      <c r="F60" s="402"/>
    </row>
    <row r="61" spans="2:6" ht="18.75" x14ac:dyDescent="0.3">
      <c r="B61" s="399" t="s">
        <v>38</v>
      </c>
      <c r="C61" s="400"/>
      <c r="D61" s="140">
        <f t="shared" si="1"/>
        <v>34.442075430000003</v>
      </c>
      <c r="E61" s="401"/>
      <c r="F61" s="402"/>
    </row>
    <row r="62" spans="2:6" ht="18.75" x14ac:dyDescent="0.3">
      <c r="B62" s="399" t="s">
        <v>39</v>
      </c>
      <c r="C62" s="400"/>
      <c r="D62" s="140">
        <f t="shared" si="1"/>
        <v>26.641513360000001</v>
      </c>
      <c r="E62" s="401"/>
      <c r="F62" s="402"/>
    </row>
    <row r="63" spans="2:6" ht="18.75" x14ac:dyDescent="0.3">
      <c r="B63" s="399" t="s">
        <v>53</v>
      </c>
      <c r="C63" s="400"/>
      <c r="D63" s="140">
        <f t="shared" si="1"/>
        <v>21.802931000000001</v>
      </c>
      <c r="E63" s="401"/>
      <c r="F63" s="402"/>
    </row>
    <row r="64" spans="2:6" ht="18.75" x14ac:dyDescent="0.3">
      <c r="B64" s="403" t="s">
        <v>41</v>
      </c>
      <c r="C64" s="404"/>
      <c r="D64" s="156">
        <f>SUM(D55:D63)</f>
        <v>916.16029694999997</v>
      </c>
      <c r="E64" s="405"/>
      <c r="F64" s="406"/>
    </row>
  </sheetData>
  <mergeCells count="62">
    <mergeCell ref="S4:AC4"/>
    <mergeCell ref="T5:AC5"/>
    <mergeCell ref="B37:E37"/>
    <mergeCell ref="B36:F36"/>
    <mergeCell ref="B4:N4"/>
    <mergeCell ref="B5:N5"/>
    <mergeCell ref="B7:N7"/>
    <mergeCell ref="B6:N6"/>
    <mergeCell ref="C9:D9"/>
    <mergeCell ref="B26:D26"/>
    <mergeCell ref="E46:F46"/>
    <mergeCell ref="E47:F47"/>
    <mergeCell ref="E48:F48"/>
    <mergeCell ref="E49:F49"/>
    <mergeCell ref="B29:F29"/>
    <mergeCell ref="E40:F40"/>
    <mergeCell ref="E41:F41"/>
    <mergeCell ref="E42:F42"/>
    <mergeCell ref="B33:F33"/>
    <mergeCell ref="B34:F34"/>
    <mergeCell ref="B35:F35"/>
    <mergeCell ref="B30:F30"/>
    <mergeCell ref="B31:F31"/>
    <mergeCell ref="B32:F32"/>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B54:C54"/>
    <mergeCell ref="E54:F54"/>
    <mergeCell ref="B55:C55"/>
    <mergeCell ref="E55:F55"/>
    <mergeCell ref="B56:C56"/>
    <mergeCell ref="E56:F56"/>
    <mergeCell ref="B57:C57"/>
    <mergeCell ref="E57:F57"/>
    <mergeCell ref="B58:C58"/>
    <mergeCell ref="E58:F58"/>
    <mergeCell ref="B59:C59"/>
    <mergeCell ref="E59:F59"/>
    <mergeCell ref="B63:C63"/>
    <mergeCell ref="E63:F63"/>
    <mergeCell ref="B64:C64"/>
    <mergeCell ref="E64:F64"/>
    <mergeCell ref="B60:C60"/>
    <mergeCell ref="E60:F60"/>
    <mergeCell ref="B61:C61"/>
    <mergeCell ref="E61:F61"/>
    <mergeCell ref="B62:C62"/>
    <mergeCell ref="E62:F6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3:N53"/>
  <sheetViews>
    <sheetView topLeftCell="G34" zoomScaleNormal="100" workbookViewId="0">
      <selection activeCell="F40" sqref="F40"/>
    </sheetView>
  </sheetViews>
  <sheetFormatPr baseColWidth="10" defaultRowHeight="15" x14ac:dyDescent="0.25"/>
  <cols>
    <col min="3" max="3" width="38" customWidth="1"/>
    <col min="4" max="4" width="37.7109375" customWidth="1"/>
    <col min="5" max="5" width="22.140625" bestFit="1" customWidth="1"/>
    <col min="6" max="6" width="36.7109375" customWidth="1"/>
    <col min="7" max="7" width="35" customWidth="1"/>
    <col min="8" max="8" width="37.7109375" bestFit="1" customWidth="1"/>
    <col min="9" max="9" width="23" customWidth="1"/>
    <col min="10" max="10" width="30.85546875" customWidth="1"/>
    <col min="11" max="11" width="41.85546875" style="20" customWidth="1"/>
    <col min="12" max="12" width="39.5703125" customWidth="1"/>
    <col min="13" max="13" width="28.42578125" customWidth="1"/>
  </cols>
  <sheetData>
    <row r="3" spans="3:12" ht="26.25" x14ac:dyDescent="0.4">
      <c r="C3" s="380" t="s">
        <v>55</v>
      </c>
      <c r="D3" s="380"/>
      <c r="E3" s="380"/>
      <c r="F3" s="380"/>
      <c r="G3" s="380"/>
      <c r="H3" s="380"/>
      <c r="I3" s="380"/>
      <c r="J3" s="380"/>
      <c r="K3" s="380"/>
      <c r="L3" s="380"/>
    </row>
    <row r="5" spans="3:12" ht="28.5" x14ac:dyDescent="0.45">
      <c r="C5" s="460" t="s">
        <v>194</v>
      </c>
      <c r="D5" s="461"/>
      <c r="E5" s="461"/>
      <c r="F5" s="461"/>
      <c r="G5" s="461"/>
      <c r="H5" s="461"/>
      <c r="I5" s="461"/>
      <c r="J5" s="461"/>
      <c r="K5" s="461"/>
      <c r="L5" s="462"/>
    </row>
    <row r="7" spans="3:12" x14ac:dyDescent="0.25">
      <c r="G7" s="57"/>
      <c r="H7" s="57"/>
      <c r="I7" s="57"/>
      <c r="J7" s="57"/>
    </row>
    <row r="8" spans="3:12" ht="60" customHeight="1" thickBot="1" x14ac:dyDescent="0.35">
      <c r="C8" s="457" t="s">
        <v>218</v>
      </c>
      <c r="D8" s="458"/>
      <c r="E8" s="458"/>
      <c r="F8" s="458"/>
      <c r="G8" s="260"/>
      <c r="H8" s="142"/>
      <c r="I8" s="142"/>
      <c r="J8" s="143"/>
      <c r="K8" s="143"/>
    </row>
    <row r="9" spans="3:12" ht="61.5" customHeight="1" thickBot="1" x14ac:dyDescent="0.35">
      <c r="C9" s="106" t="s">
        <v>8</v>
      </c>
      <c r="D9" s="430">
        <v>579370857</v>
      </c>
      <c r="E9" s="431"/>
      <c r="F9" s="432"/>
      <c r="G9" s="249"/>
      <c r="H9" s="81"/>
      <c r="I9" s="144"/>
      <c r="J9" s="145"/>
      <c r="K9" s="145"/>
    </row>
    <row r="10" spans="3:12" ht="53.25" customHeight="1" thickBot="1" x14ac:dyDescent="0.3">
      <c r="C10" s="106" t="s">
        <v>9</v>
      </c>
      <c r="D10" s="433">
        <v>355358348.75999999</v>
      </c>
      <c r="E10" s="434"/>
      <c r="F10" s="435"/>
      <c r="G10" s="249"/>
      <c r="H10" s="206"/>
      <c r="I10" s="147"/>
      <c r="J10" s="148"/>
      <c r="K10" s="149"/>
    </row>
    <row r="11" spans="3:12" ht="54" customHeight="1" thickBot="1" x14ac:dyDescent="0.3">
      <c r="C11" s="106" t="s">
        <v>10</v>
      </c>
      <c r="D11" s="436">
        <v>61.34</v>
      </c>
      <c r="E11" s="437"/>
      <c r="F11" s="438"/>
      <c r="G11" s="250"/>
      <c r="H11" s="146"/>
      <c r="I11" s="150"/>
      <c r="J11" s="148"/>
      <c r="K11" s="149"/>
    </row>
    <row r="12" spans="3:12" ht="30.75" thickBot="1" x14ac:dyDescent="0.3">
      <c r="C12" s="91"/>
      <c r="D12" s="439"/>
      <c r="E12" s="440"/>
      <c r="F12" s="441"/>
      <c r="G12" s="125"/>
      <c r="H12" s="146"/>
      <c r="I12" s="144"/>
      <c r="J12" s="148"/>
      <c r="K12" s="149"/>
    </row>
    <row r="13" spans="3:12" ht="30.75" thickBot="1" x14ac:dyDescent="0.3">
      <c r="C13" s="106" t="s">
        <v>18</v>
      </c>
      <c r="D13" s="442">
        <v>816</v>
      </c>
      <c r="E13" s="443"/>
      <c r="F13" s="444"/>
      <c r="G13" s="125"/>
      <c r="H13" s="151"/>
      <c r="I13" s="144"/>
      <c r="J13" s="148"/>
      <c r="K13" s="149"/>
    </row>
    <row r="14" spans="3:12" ht="93" customHeight="1" thickBot="1" x14ac:dyDescent="0.3">
      <c r="C14" s="106" t="s">
        <v>17</v>
      </c>
      <c r="D14" s="445" t="s">
        <v>217</v>
      </c>
      <c r="E14" s="446"/>
      <c r="F14" s="447"/>
      <c r="G14" s="125"/>
      <c r="H14" s="146"/>
      <c r="I14" s="144"/>
      <c r="J14" s="148"/>
      <c r="K14" s="149"/>
    </row>
    <row r="15" spans="3:12" ht="36.75" thickBot="1" x14ac:dyDescent="0.35">
      <c r="C15" s="106" t="s">
        <v>16</v>
      </c>
      <c r="D15" s="448">
        <v>3080</v>
      </c>
      <c r="E15" s="449"/>
      <c r="F15" s="450"/>
      <c r="G15" s="125"/>
      <c r="H15" s="152"/>
      <c r="I15" s="143"/>
      <c r="J15" s="148"/>
      <c r="K15" s="149"/>
    </row>
    <row r="16" spans="3:12" ht="36.75" thickBot="1" x14ac:dyDescent="0.3">
      <c r="C16" s="106" t="s">
        <v>15</v>
      </c>
      <c r="D16" s="451">
        <v>71</v>
      </c>
      <c r="E16" s="452"/>
      <c r="F16" s="453"/>
      <c r="G16" s="125"/>
      <c r="H16" s="153"/>
      <c r="I16" s="153"/>
      <c r="J16" s="142"/>
      <c r="K16" s="154"/>
    </row>
    <row r="17" spans="3:13" ht="30.75" thickBot="1" x14ac:dyDescent="0.3">
      <c r="C17" s="230" t="s">
        <v>175</v>
      </c>
      <c r="D17" s="454">
        <v>4413</v>
      </c>
      <c r="E17" s="455"/>
      <c r="F17" s="456"/>
      <c r="G17" s="125"/>
      <c r="H17" s="153"/>
      <c r="I17" s="153"/>
      <c r="J17" s="142"/>
      <c r="K17" s="154"/>
    </row>
    <row r="18" spans="3:13" ht="18" x14ac:dyDescent="0.25">
      <c r="C18" s="229"/>
      <c r="D18" s="259"/>
      <c r="G18" s="125"/>
      <c r="H18" s="153"/>
      <c r="I18" s="153"/>
      <c r="J18" s="142"/>
      <c r="K18" s="154"/>
    </row>
    <row r="19" spans="3:13" ht="80.25" customHeight="1" x14ac:dyDescent="0.25">
      <c r="C19" s="427" t="s">
        <v>179</v>
      </c>
      <c r="D19" s="427"/>
      <c r="G19" s="125"/>
      <c r="H19" s="142"/>
      <c r="I19" s="142"/>
      <c r="J19" s="142"/>
      <c r="K19" s="154"/>
    </row>
    <row r="20" spans="3:13" ht="18" customHeight="1" x14ac:dyDescent="0.25">
      <c r="C20" s="427"/>
      <c r="D20" s="427"/>
      <c r="I20" s="214"/>
      <c r="J20" s="214"/>
      <c r="K20" s="214"/>
      <c r="L20" s="214"/>
    </row>
    <row r="21" spans="3:13" ht="24" customHeight="1" x14ac:dyDescent="0.25">
      <c r="C21" s="427"/>
      <c r="D21" s="427"/>
      <c r="K21" s="22"/>
    </row>
    <row r="22" spans="3:13" ht="24" customHeight="1" x14ac:dyDescent="0.25">
      <c r="C22" s="238"/>
      <c r="D22" s="238"/>
      <c r="K22" s="22"/>
    </row>
    <row r="23" spans="3:13" ht="24" customHeight="1" x14ac:dyDescent="0.25">
      <c r="C23" s="238"/>
      <c r="D23" s="238"/>
      <c r="K23" s="22"/>
    </row>
    <row r="24" spans="3:13" ht="18" customHeight="1" x14ac:dyDescent="0.25">
      <c r="C24" s="226"/>
      <c r="D24" s="226"/>
      <c r="K24" s="22"/>
    </row>
    <row r="25" spans="3:13" ht="52.5" customHeight="1" x14ac:dyDescent="0.35">
      <c r="C25" s="428" t="s">
        <v>98</v>
      </c>
      <c r="D25" s="428"/>
      <c r="E25" s="428"/>
      <c r="F25" s="428"/>
      <c r="H25" s="346" t="s">
        <v>77</v>
      </c>
      <c r="I25" s="346"/>
      <c r="K25" s="467" t="s">
        <v>77</v>
      </c>
      <c r="L25" s="468"/>
      <c r="M25" s="66"/>
    </row>
    <row r="26" spans="3:13" ht="63" customHeight="1" thickBot="1" x14ac:dyDescent="0.4">
      <c r="C26" s="429" t="s">
        <v>195</v>
      </c>
      <c r="D26" s="429"/>
      <c r="E26" s="429"/>
      <c r="F26" s="429"/>
      <c r="H26" s="470" t="s">
        <v>173</v>
      </c>
      <c r="I26" s="470"/>
      <c r="K26" s="465" t="s">
        <v>216</v>
      </c>
      <c r="L26" s="466"/>
      <c r="M26" s="68"/>
    </row>
    <row r="27" spans="3:13" ht="24" thickBot="1" x14ac:dyDescent="0.4">
      <c r="C27" s="92" t="s">
        <v>78</v>
      </c>
      <c r="D27" s="93" t="s">
        <v>79</v>
      </c>
      <c r="E27" s="99" t="s">
        <v>135</v>
      </c>
      <c r="F27" s="99" t="s">
        <v>133</v>
      </c>
      <c r="H27" s="469" t="s">
        <v>196</v>
      </c>
      <c r="I27" s="469"/>
      <c r="K27" s="463" t="s">
        <v>197</v>
      </c>
      <c r="L27" s="464"/>
      <c r="M27" s="67"/>
    </row>
    <row r="28" spans="3:13" ht="32.25" thickBot="1" x14ac:dyDescent="0.4">
      <c r="C28" s="101" t="s">
        <v>136</v>
      </c>
      <c r="D28" s="100"/>
      <c r="E28" s="261"/>
      <c r="F28" s="261"/>
      <c r="H28" s="469" t="s">
        <v>84</v>
      </c>
      <c r="I28" s="469"/>
      <c r="K28" s="253" t="s">
        <v>143</v>
      </c>
      <c r="L28" s="254" t="s">
        <v>134</v>
      </c>
      <c r="M28" s="69"/>
    </row>
    <row r="29" spans="3:13" ht="60.75" thickBot="1" x14ac:dyDescent="0.4">
      <c r="C29" s="94" t="s">
        <v>80</v>
      </c>
      <c r="D29" s="95" t="s">
        <v>81</v>
      </c>
      <c r="E29" s="262">
        <v>816</v>
      </c>
      <c r="F29" s="263">
        <f>+(E29/4413)*100</f>
        <v>18.490822569680489</v>
      </c>
      <c r="H29" s="213" t="s">
        <v>2</v>
      </c>
      <c r="I29" s="273">
        <f>+D9/1000000</f>
        <v>579.370857</v>
      </c>
      <c r="K29" s="255" t="s">
        <v>2</v>
      </c>
      <c r="L29" s="271">
        <v>12.809913999999999</v>
      </c>
      <c r="M29" s="251"/>
    </row>
    <row r="30" spans="3:13" ht="90.75" thickBot="1" x14ac:dyDescent="0.4">
      <c r="C30" s="94" t="s">
        <v>82</v>
      </c>
      <c r="D30" s="95" t="s">
        <v>102</v>
      </c>
      <c r="E30" s="264">
        <v>30</v>
      </c>
      <c r="F30" s="263">
        <f t="shared" ref="F30:F34" si="0">+(E30/4413)*100</f>
        <v>0.67980965329707677</v>
      </c>
      <c r="H30" s="213" t="s">
        <v>75</v>
      </c>
      <c r="I30" s="273">
        <f>+D10/1000000</f>
        <v>355.35834876000001</v>
      </c>
      <c r="K30" s="255" t="s">
        <v>75</v>
      </c>
      <c r="L30" s="271">
        <v>7.82002066</v>
      </c>
    </row>
    <row r="31" spans="3:13" ht="106.5" thickBot="1" x14ac:dyDescent="0.4">
      <c r="C31" s="94" t="s">
        <v>83</v>
      </c>
      <c r="D31" s="95" t="s">
        <v>164</v>
      </c>
      <c r="E31" s="265">
        <v>3080</v>
      </c>
      <c r="F31" s="263">
        <f t="shared" si="0"/>
        <v>69.793791071833226</v>
      </c>
      <c r="H31" s="213" t="s">
        <v>76</v>
      </c>
      <c r="I31" s="274">
        <v>61.34</v>
      </c>
      <c r="J31" s="105"/>
      <c r="K31" s="255" t="s">
        <v>76</v>
      </c>
      <c r="L31" s="271">
        <v>4.9898933400000001</v>
      </c>
    </row>
    <row r="32" spans="3:13" ht="90.75" thickBot="1" x14ac:dyDescent="0.3">
      <c r="C32" s="87" t="s">
        <v>95</v>
      </c>
      <c r="D32" s="95" t="s">
        <v>131</v>
      </c>
      <c r="E32" s="266">
        <v>416</v>
      </c>
      <c r="F32" s="263">
        <f t="shared" si="0"/>
        <v>9.4266938590527989</v>
      </c>
      <c r="K32" s="256" t="s">
        <v>85</v>
      </c>
      <c r="L32" s="272">
        <v>61</v>
      </c>
    </row>
    <row r="33" spans="3:14" ht="48" thickBot="1" x14ac:dyDescent="0.35">
      <c r="C33" s="94" t="s">
        <v>137</v>
      </c>
      <c r="D33" s="95"/>
      <c r="E33" s="266"/>
      <c r="F33" s="263"/>
      <c r="K33" s="97"/>
      <c r="L33" s="98"/>
      <c r="M33" s="252"/>
    </row>
    <row r="34" spans="3:14" ht="226.5" thickBot="1" x14ac:dyDescent="0.35">
      <c r="C34" s="88" t="s">
        <v>96</v>
      </c>
      <c r="D34" s="95" t="s">
        <v>165</v>
      </c>
      <c r="E34" s="266">
        <v>71</v>
      </c>
      <c r="F34" s="263">
        <f t="shared" si="0"/>
        <v>1.6088828461364151</v>
      </c>
      <c r="H34" s="57"/>
      <c r="I34" s="57"/>
      <c r="K34" s="257"/>
      <c r="L34" s="57"/>
      <c r="M34" s="252"/>
    </row>
    <row r="35" spans="3:14" ht="24" thickBot="1" x14ac:dyDescent="0.4">
      <c r="C35" s="86"/>
      <c r="D35" s="215" t="s">
        <v>45</v>
      </c>
      <c r="E35" s="267">
        <f>SUM(E29:E34)</f>
        <v>4413</v>
      </c>
      <c r="F35" s="268">
        <f>+F29+F30+F31+F32+F34</f>
        <v>100</v>
      </c>
      <c r="H35" s="107"/>
      <c r="I35" s="107"/>
      <c r="J35" s="57"/>
      <c r="K35" s="257"/>
      <c r="L35" s="57"/>
      <c r="M35" s="96"/>
      <c r="N35" s="59"/>
    </row>
    <row r="36" spans="3:14" x14ac:dyDescent="0.25">
      <c r="H36" s="90"/>
      <c r="I36" s="90"/>
      <c r="J36" s="90"/>
      <c r="K36" s="90"/>
      <c r="L36" s="90"/>
      <c r="M36" s="90"/>
    </row>
    <row r="37" spans="3:14" x14ac:dyDescent="0.25">
      <c r="H37" s="90"/>
      <c r="I37" s="90"/>
      <c r="J37" s="90"/>
      <c r="K37" s="90"/>
      <c r="L37" s="90"/>
      <c r="M37" s="90"/>
    </row>
    <row r="39" spans="3:14" ht="21" x14ac:dyDescent="0.35">
      <c r="C39" s="344" t="s">
        <v>98</v>
      </c>
      <c r="D39" s="344"/>
      <c r="E39" s="157"/>
      <c r="F39" s="157"/>
    </row>
    <row r="40" spans="3:14" ht="32.25" customHeight="1" thickBot="1" x14ac:dyDescent="0.35">
      <c r="C40" s="459" t="s">
        <v>198</v>
      </c>
      <c r="D40" s="459"/>
      <c r="E40" s="158"/>
      <c r="F40" s="158"/>
    </row>
    <row r="41" spans="3:14" ht="19.5" thickBot="1" x14ac:dyDescent="0.35">
      <c r="C41" s="218" t="s">
        <v>157</v>
      </c>
      <c r="D41" s="219" t="s">
        <v>135</v>
      </c>
      <c r="E41" s="158"/>
      <c r="F41" s="158"/>
    </row>
    <row r="42" spans="3:14" ht="19.5" thickBot="1" x14ac:dyDescent="0.3">
      <c r="C42" s="94" t="s">
        <v>80</v>
      </c>
      <c r="D42" s="269">
        <v>816</v>
      </c>
      <c r="E42" s="216"/>
    </row>
    <row r="43" spans="3:14" ht="19.5" thickBot="1" x14ac:dyDescent="0.3">
      <c r="C43" s="94" t="s">
        <v>82</v>
      </c>
      <c r="D43" s="270">
        <v>30</v>
      </c>
      <c r="E43" s="216"/>
    </row>
    <row r="44" spans="3:14" ht="32.25" thickBot="1" x14ac:dyDescent="0.3">
      <c r="C44" s="94" t="s">
        <v>83</v>
      </c>
      <c r="D44" s="159">
        <v>3080</v>
      </c>
      <c r="E44" s="216"/>
    </row>
    <row r="45" spans="3:14" ht="19.5" thickBot="1" x14ac:dyDescent="0.3">
      <c r="C45" s="87" t="s">
        <v>95</v>
      </c>
      <c r="D45" s="102">
        <v>416</v>
      </c>
      <c r="E45" s="216"/>
    </row>
    <row r="46" spans="3:14" ht="32.25" thickBot="1" x14ac:dyDescent="0.3">
      <c r="C46" s="88" t="s">
        <v>96</v>
      </c>
      <c r="D46" s="102">
        <v>71</v>
      </c>
      <c r="E46" s="216"/>
    </row>
    <row r="47" spans="3:14" ht="19.5" thickBot="1" x14ac:dyDescent="0.35">
      <c r="C47" s="89" t="s">
        <v>45</v>
      </c>
      <c r="D47" s="220">
        <f>SUM(D42:D46)</f>
        <v>4413</v>
      </c>
      <c r="E47" s="217"/>
    </row>
    <row r="53" spans="10:10" x14ac:dyDescent="0.25">
      <c r="J53" s="231"/>
    </row>
  </sheetData>
  <mergeCells count="24">
    <mergeCell ref="C39:D39"/>
    <mergeCell ref="C40:D40"/>
    <mergeCell ref="C5:L5"/>
    <mergeCell ref="K27:L27"/>
    <mergeCell ref="K26:L26"/>
    <mergeCell ref="K25:L25"/>
    <mergeCell ref="H27:I27"/>
    <mergeCell ref="H26:I26"/>
    <mergeCell ref="H25:I25"/>
    <mergeCell ref="H28:I28"/>
    <mergeCell ref="C3:L3"/>
    <mergeCell ref="C19:D21"/>
    <mergeCell ref="C25:F25"/>
    <mergeCell ref="C26:F26"/>
    <mergeCell ref="D9:F9"/>
    <mergeCell ref="D10:F10"/>
    <mergeCell ref="D11:F11"/>
    <mergeCell ref="D12:F12"/>
    <mergeCell ref="D13:F13"/>
    <mergeCell ref="D14:F14"/>
    <mergeCell ref="D15:F15"/>
    <mergeCell ref="D16:F16"/>
    <mergeCell ref="D17:F17"/>
    <mergeCell ref="C8:F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6"/>
  <sheetViews>
    <sheetView topLeftCell="I13" zoomScaleNormal="100" workbookViewId="0">
      <selection activeCell="H12" sqref="H12"/>
    </sheetView>
  </sheetViews>
  <sheetFormatPr baseColWidth="10" defaultRowHeight="15" x14ac:dyDescent="0.2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x14ac:dyDescent="0.25">
      <c r="C2" s="352"/>
      <c r="D2" s="352"/>
      <c r="E2" s="352"/>
      <c r="F2" s="352"/>
      <c r="J2" s="352"/>
      <c r="K2" s="352"/>
      <c r="L2" s="352"/>
      <c r="M2" s="224"/>
    </row>
    <row r="3" spans="2:19" x14ac:dyDescent="0.25">
      <c r="C3" s="70"/>
      <c r="D3" s="70"/>
      <c r="E3" s="70"/>
      <c r="F3" s="70"/>
      <c r="J3" s="70"/>
      <c r="K3" s="224"/>
      <c r="L3" s="70"/>
      <c r="M3" s="224"/>
    </row>
    <row r="4" spans="2:19" ht="21" x14ac:dyDescent="0.35">
      <c r="C4" s="344" t="s">
        <v>200</v>
      </c>
      <c r="D4" s="344"/>
      <c r="E4" s="344"/>
      <c r="F4" s="344"/>
      <c r="G4" s="344"/>
      <c r="H4" s="344"/>
      <c r="I4" s="344"/>
      <c r="J4" s="344"/>
      <c r="K4" s="344"/>
      <c r="L4" s="344"/>
      <c r="M4" s="225"/>
    </row>
    <row r="5" spans="2:19" x14ac:dyDescent="0.25">
      <c r="C5" s="70"/>
      <c r="D5" s="70"/>
      <c r="E5" s="70"/>
      <c r="F5" s="70"/>
      <c r="J5" s="70"/>
      <c r="K5" s="224"/>
      <c r="L5" s="70"/>
      <c r="M5" s="224"/>
    </row>
    <row r="6" spans="2:19" ht="37.5" customHeight="1" x14ac:dyDescent="0.35">
      <c r="C6" s="344" t="s">
        <v>92</v>
      </c>
      <c r="D6" s="344"/>
      <c r="E6" s="344"/>
      <c r="F6" s="344"/>
      <c r="J6" s="344" t="s">
        <v>92</v>
      </c>
      <c r="K6" s="344"/>
      <c r="L6" s="344"/>
      <c r="M6" s="344"/>
      <c r="N6" s="344"/>
    </row>
    <row r="7" spans="2:19" ht="45.75" customHeight="1" x14ac:dyDescent="0.35">
      <c r="B7" s="19"/>
      <c r="C7" s="479" t="s">
        <v>199</v>
      </c>
      <c r="D7" s="479"/>
      <c r="E7" s="479"/>
      <c r="F7" s="479"/>
      <c r="G7" s="19"/>
      <c r="J7" s="480" t="s">
        <v>215</v>
      </c>
      <c r="K7" s="480"/>
      <c r="L7" s="480"/>
      <c r="M7" s="480"/>
      <c r="N7" s="480"/>
    </row>
    <row r="8" spans="2:19" ht="30.75" customHeight="1" x14ac:dyDescent="0.25">
      <c r="B8" s="19"/>
      <c r="C8" s="478" t="s">
        <v>93</v>
      </c>
      <c r="D8" s="478"/>
      <c r="E8" s="478"/>
      <c r="F8" s="478"/>
      <c r="G8" s="19"/>
    </row>
    <row r="9" spans="2:19" ht="31.5" x14ac:dyDescent="0.25">
      <c r="B9" s="19"/>
      <c r="C9" s="85" t="s">
        <v>42</v>
      </c>
      <c r="D9" s="85" t="s">
        <v>2</v>
      </c>
      <c r="E9" s="85" t="s">
        <v>4</v>
      </c>
      <c r="F9" s="85" t="s">
        <v>5</v>
      </c>
      <c r="G9" s="19"/>
      <c r="J9" s="85" t="s">
        <v>176</v>
      </c>
      <c r="K9" s="232" t="s">
        <v>2</v>
      </c>
      <c r="L9" s="85" t="s">
        <v>4</v>
      </c>
      <c r="M9" s="232" t="s">
        <v>178</v>
      </c>
      <c r="N9" s="234" t="s">
        <v>177</v>
      </c>
    </row>
    <row r="10" spans="2:19" ht="29.25" customHeight="1" x14ac:dyDescent="0.25">
      <c r="B10" s="19"/>
      <c r="C10" s="61" t="s">
        <v>86</v>
      </c>
      <c r="D10" s="246">
        <v>267069379</v>
      </c>
      <c r="E10" s="227">
        <v>122318090.95999999</v>
      </c>
      <c r="F10" s="198">
        <f>+(E10/D10)*100</f>
        <v>45.800118088416262</v>
      </c>
      <c r="G10" s="19"/>
      <c r="H10" s="80"/>
      <c r="J10" s="61" t="s">
        <v>86</v>
      </c>
      <c r="K10" s="233">
        <f>+D10/1000000</f>
        <v>267.06937900000003</v>
      </c>
      <c r="L10" s="233">
        <f>+E10/1000000</f>
        <v>122.31809095999999</v>
      </c>
      <c r="M10" s="233">
        <v>144.75128803999999</v>
      </c>
      <c r="N10" s="235">
        <f>+(L10/K10)*100</f>
        <v>45.800118088416262</v>
      </c>
      <c r="O10" s="247"/>
      <c r="Q10" s="202"/>
    </row>
    <row r="11" spans="2:19" ht="43.5" customHeight="1" x14ac:dyDescent="0.25">
      <c r="B11" s="19"/>
      <c r="C11" s="61" t="s">
        <v>87</v>
      </c>
      <c r="D11" s="227">
        <v>721106265</v>
      </c>
      <c r="E11" s="227">
        <v>318264317.06</v>
      </c>
      <c r="F11" s="198">
        <f t="shared" ref="F11:F15" si="0">+(E11/D11)*100</f>
        <v>44.135563994857264</v>
      </c>
      <c r="G11" s="19"/>
      <c r="H11" s="80"/>
      <c r="J11" s="61" t="s">
        <v>87</v>
      </c>
      <c r="K11" s="233">
        <f t="shared" ref="K11:K15" si="1">+D11/1000000</f>
        <v>721.10626500000001</v>
      </c>
      <c r="L11" s="233">
        <f t="shared" ref="L11:L15" si="2">+E11/1000000</f>
        <v>318.26431706</v>
      </c>
      <c r="M11" s="233">
        <v>402.84194794000001</v>
      </c>
      <c r="N11" s="235">
        <f t="shared" ref="N11:N15" si="3">+(L11/K11)*100</f>
        <v>44.135563994857264</v>
      </c>
      <c r="O11" s="247"/>
      <c r="Q11" s="202"/>
      <c r="R11" s="202"/>
      <c r="S11" s="202"/>
    </row>
    <row r="12" spans="2:19" ht="62.25" customHeight="1" x14ac:dyDescent="0.25">
      <c r="B12" s="19"/>
      <c r="C12" s="61" t="s">
        <v>88</v>
      </c>
      <c r="D12" s="227">
        <v>92437058</v>
      </c>
      <c r="E12" s="227">
        <v>47109904.270000003</v>
      </c>
      <c r="F12" s="198">
        <f t="shared" si="0"/>
        <v>50.964305105859175</v>
      </c>
      <c r="G12" s="19"/>
      <c r="H12" s="80"/>
      <c r="J12" s="61" t="s">
        <v>88</v>
      </c>
      <c r="K12" s="233">
        <f t="shared" si="1"/>
        <v>92.437057999999993</v>
      </c>
      <c r="L12" s="233">
        <f t="shared" si="2"/>
        <v>47.109904270000001</v>
      </c>
      <c r="M12" s="233">
        <v>45.327153729999999</v>
      </c>
      <c r="N12" s="235">
        <f t="shared" si="3"/>
        <v>50.964305105859175</v>
      </c>
      <c r="O12" s="247"/>
      <c r="Q12" s="202"/>
      <c r="R12" s="202"/>
      <c r="S12" s="202"/>
    </row>
    <row r="13" spans="2:19" ht="40.5" customHeight="1" x14ac:dyDescent="0.25">
      <c r="B13" s="19"/>
      <c r="C13" s="54" t="s">
        <v>89</v>
      </c>
      <c r="D13" s="227">
        <v>783417334</v>
      </c>
      <c r="E13" s="227">
        <v>201276540.56</v>
      </c>
      <c r="F13" s="198">
        <f t="shared" si="0"/>
        <v>25.692122426282694</v>
      </c>
      <c r="G13" s="19"/>
      <c r="H13" s="80"/>
      <c r="J13" s="61" t="s">
        <v>89</v>
      </c>
      <c r="K13" s="233">
        <f t="shared" si="1"/>
        <v>783.41733399999998</v>
      </c>
      <c r="L13" s="233">
        <f t="shared" si="2"/>
        <v>201.27654056</v>
      </c>
      <c r="M13" s="233">
        <v>582.14079344000004</v>
      </c>
      <c r="N13" s="235">
        <f t="shared" si="3"/>
        <v>25.692122426282694</v>
      </c>
      <c r="O13" s="247"/>
      <c r="Q13" s="202"/>
      <c r="R13" s="202"/>
      <c r="S13" s="202"/>
    </row>
    <row r="14" spans="2:19" ht="41.25" customHeight="1" x14ac:dyDescent="0.25">
      <c r="B14" s="19"/>
      <c r="C14" s="54" t="s">
        <v>90</v>
      </c>
      <c r="D14" s="227">
        <v>12018694</v>
      </c>
      <c r="E14" s="227">
        <v>6233966.8200000003</v>
      </c>
      <c r="F14" s="198">
        <f t="shared" si="0"/>
        <v>51.868920366888446</v>
      </c>
      <c r="G14" s="19"/>
      <c r="H14" s="80"/>
      <c r="J14" s="61" t="s">
        <v>90</v>
      </c>
      <c r="K14" s="233">
        <f t="shared" si="1"/>
        <v>12.018694</v>
      </c>
      <c r="L14" s="233">
        <f t="shared" si="2"/>
        <v>6.23396682</v>
      </c>
      <c r="M14" s="233">
        <v>5.78472718</v>
      </c>
      <c r="N14" s="235">
        <f t="shared" si="3"/>
        <v>51.868920366888446</v>
      </c>
      <c r="O14" s="247"/>
      <c r="Q14" s="202"/>
      <c r="R14" s="202"/>
      <c r="S14" s="202"/>
    </row>
    <row r="15" spans="2:19" ht="30.75" x14ac:dyDescent="0.25">
      <c r="B15" s="19"/>
      <c r="C15" s="54" t="s">
        <v>91</v>
      </c>
      <c r="D15" s="227">
        <v>323053270</v>
      </c>
      <c r="E15" s="227">
        <v>220957477.28</v>
      </c>
      <c r="F15" s="198">
        <f t="shared" si="0"/>
        <v>68.396607556394656</v>
      </c>
      <c r="G15" s="19"/>
      <c r="H15" s="80"/>
      <c r="J15" s="61" t="s">
        <v>91</v>
      </c>
      <c r="K15" s="233">
        <f t="shared" si="1"/>
        <v>323.05327</v>
      </c>
      <c r="L15" s="233">
        <f t="shared" si="2"/>
        <v>220.95747728000001</v>
      </c>
      <c r="M15" s="233">
        <v>102.09579272000001</v>
      </c>
      <c r="N15" s="235">
        <f t="shared" si="3"/>
        <v>68.396607556394656</v>
      </c>
      <c r="O15" s="247"/>
      <c r="Q15" s="202"/>
      <c r="R15" s="202"/>
      <c r="S15" s="202"/>
    </row>
    <row r="16" spans="2:19" ht="18" x14ac:dyDescent="0.25">
      <c r="B16" s="19"/>
      <c r="C16" s="85" t="s">
        <v>45</v>
      </c>
      <c r="D16" s="228">
        <f>SUM(D10:D15)</f>
        <v>2199102000</v>
      </c>
      <c r="E16" s="228">
        <f>SUM(E10:E15)</f>
        <v>916160296.94999993</v>
      </c>
      <c r="F16" s="258">
        <v>41.66</v>
      </c>
      <c r="G16" s="19"/>
      <c r="J16" s="85" t="s">
        <v>45</v>
      </c>
      <c r="K16" s="237">
        <f>SUM(K10:K15)</f>
        <v>2199.1020000000003</v>
      </c>
      <c r="L16" s="248">
        <f>SUM(L10:L15)</f>
        <v>916.16029695000009</v>
      </c>
      <c r="M16" s="248">
        <f>SUM(M10:M15)</f>
        <v>1282.9417030499999</v>
      </c>
      <c r="N16" s="236">
        <f>+(L16/K16)*100</f>
        <v>41.660654983261345</v>
      </c>
      <c r="O16" s="46"/>
      <c r="Q16" s="202"/>
      <c r="R16" s="202"/>
      <c r="S16" s="202"/>
    </row>
    <row r="17" spans="2:15" x14ac:dyDescent="0.25">
      <c r="B17" s="19"/>
      <c r="C17" s="55"/>
      <c r="D17" s="55"/>
      <c r="E17" s="55"/>
      <c r="F17" s="55"/>
      <c r="G17" s="19"/>
    </row>
    <row r="18" spans="2:15" x14ac:dyDescent="0.25">
      <c r="B18" s="19"/>
      <c r="C18" s="55"/>
      <c r="D18" s="55"/>
      <c r="E18" s="55"/>
      <c r="F18" s="55"/>
      <c r="G18" s="19"/>
      <c r="O18" s="46"/>
    </row>
    <row r="19" spans="2:15" ht="15.75" thickBot="1" x14ac:dyDescent="0.3">
      <c r="B19" s="19"/>
      <c r="C19" s="19"/>
      <c r="D19" s="19"/>
      <c r="E19" s="19"/>
      <c r="F19" s="19"/>
      <c r="G19" s="19"/>
    </row>
    <row r="20" spans="2:15" ht="167.25" customHeight="1" thickTop="1" thickBot="1" x14ac:dyDescent="0.3">
      <c r="C20" s="471" t="s">
        <v>201</v>
      </c>
      <c r="D20" s="472"/>
      <c r="E20" s="472"/>
      <c r="F20" s="473"/>
      <c r="O20" s="46"/>
    </row>
    <row r="21" spans="2:15" ht="22.5" thickTop="1" thickBot="1" x14ac:dyDescent="0.4">
      <c r="C21" s="200"/>
      <c r="D21" s="200"/>
      <c r="E21" s="200"/>
      <c r="F21" s="200"/>
    </row>
    <row r="22" spans="2:15" ht="147.75" customHeight="1" thickTop="1" thickBot="1" x14ac:dyDescent="0.35">
      <c r="C22" s="475" t="s">
        <v>202</v>
      </c>
      <c r="D22" s="476"/>
      <c r="E22" s="476"/>
      <c r="F22" s="477"/>
    </row>
    <row r="23" spans="2:15" ht="21.75" thickTop="1" x14ac:dyDescent="0.35">
      <c r="C23" s="201"/>
      <c r="D23" s="201"/>
      <c r="E23" s="201"/>
      <c r="F23" s="201"/>
    </row>
    <row r="24" spans="2:15" ht="21" x14ac:dyDescent="0.35">
      <c r="C24" s="474"/>
      <c r="D24" s="474"/>
      <c r="E24" s="474"/>
      <c r="F24" s="474"/>
    </row>
    <row r="30" spans="2:15" ht="78" customHeight="1" x14ac:dyDescent="0.25"/>
    <row r="56" spans="4:4" ht="18" x14ac:dyDescent="0.25">
      <c r="D56" s="199"/>
    </row>
  </sheetData>
  <mergeCells count="11">
    <mergeCell ref="C20:F20"/>
    <mergeCell ref="C24:F24"/>
    <mergeCell ref="C22:F22"/>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Sandra Patricia Montavan Fuentes</cp:lastModifiedBy>
  <cp:lastPrinted>2023-06-12T17:07:39Z</cp:lastPrinted>
  <dcterms:created xsi:type="dcterms:W3CDTF">2023-02-11T22:01:01Z</dcterms:created>
  <dcterms:modified xsi:type="dcterms:W3CDTF">2025-10-01T21:54:21Z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