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38" firstSheet="7" activeTab="7"/>
  </bookViews>
  <sheets>
    <sheet name="SubGrupo de Gasto 18 Febrero" sheetId="10" r:id="rId1"/>
    <sheet name="SubGrupo de Gasto 18 Marzo" sheetId="9" r:id="rId2"/>
    <sheet name="SubGrupo de Gasto 18 Abril" sheetId="8" state="hidden" r:id="rId3"/>
    <sheet name="SubGrupo de Gasto 18 Mayo" sheetId="11" state="hidden" r:id="rId4"/>
    <sheet name="SubGrupo de Gasto 18 Junio" sheetId="14" state="hidden" r:id="rId5"/>
    <sheet name="SubGrupo de Gasto 18 Julio" sheetId="13" state="hidden" r:id="rId6"/>
    <sheet name="SubGrupo de Gasto 18 Noviembre" sheetId="15" state="hidden" r:id="rId7"/>
    <sheet name="SubGrupo de Gasto 18 Diciembre" sheetId="16" r:id="rId8"/>
  </sheets>
  <calcPr calcId="14562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6" l="1"/>
  <c r="F21" i="16"/>
  <c r="E21" i="16"/>
  <c r="D21" i="16"/>
  <c r="E20" i="16"/>
  <c r="D20" i="16"/>
  <c r="F10" i="16"/>
  <c r="E10" i="16"/>
  <c r="D10" i="16"/>
  <c r="G9" i="16"/>
  <c r="G10" i="16"/>
  <c r="G13" i="15"/>
  <c r="G23" i="15"/>
  <c r="G22" i="15"/>
  <c r="G21" i="15"/>
  <c r="G20" i="15"/>
  <c r="G19" i="15"/>
  <c r="G18" i="15"/>
  <c r="G17" i="15"/>
  <c r="G16" i="15"/>
  <c r="E24" i="15"/>
  <c r="E25" i="15"/>
  <c r="D24" i="15"/>
  <c r="E13" i="15"/>
  <c r="F10" i="15"/>
  <c r="E10" i="15"/>
  <c r="G9" i="15"/>
  <c r="G10" i="15"/>
  <c r="D10" i="15"/>
  <c r="F14" i="15"/>
  <c r="E14" i="15"/>
  <c r="D14" i="15"/>
  <c r="G14" i="15"/>
  <c r="F12" i="15"/>
  <c r="E12" i="15"/>
  <c r="D12" i="15"/>
  <c r="G11" i="15"/>
  <c r="G12" i="15"/>
  <c r="Q116" i="13"/>
  <c r="Q117" i="13"/>
  <c r="Q118" i="13"/>
  <c r="Q100" i="13"/>
  <c r="Q99" i="13"/>
  <c r="K119" i="13"/>
  <c r="Q119" i="13"/>
  <c r="K120" i="13"/>
  <c r="Q120" i="13"/>
  <c r="K121" i="13"/>
  <c r="Q121" i="13"/>
  <c r="K112" i="13"/>
  <c r="Q112" i="13"/>
  <c r="K113" i="13"/>
  <c r="Q113" i="13"/>
  <c r="K114" i="13"/>
  <c r="Q114" i="13"/>
  <c r="K115" i="13"/>
  <c r="Q115" i="13"/>
  <c r="K116" i="13"/>
  <c r="K117" i="13"/>
  <c r="K118" i="13"/>
  <c r="K106" i="13"/>
  <c r="Q106" i="13"/>
  <c r="K107" i="13"/>
  <c r="Q107" i="13"/>
  <c r="K108" i="13"/>
  <c r="Q108" i="13"/>
  <c r="J122" i="13"/>
  <c r="J101" i="13"/>
  <c r="D111" i="13"/>
  <c r="K111" i="13"/>
  <c r="Q111" i="13"/>
  <c r="D110" i="13"/>
  <c r="K110" i="13"/>
  <c r="Q110" i="13"/>
  <c r="D109" i="13"/>
  <c r="K109" i="13"/>
  <c r="Q109" i="13"/>
  <c r="D108" i="13"/>
  <c r="D107" i="13"/>
  <c r="D106" i="13"/>
  <c r="D105" i="13"/>
  <c r="K105" i="13"/>
  <c r="Q105" i="13"/>
  <c r="D104" i="13"/>
  <c r="K104" i="13"/>
  <c r="Q104" i="13"/>
  <c r="D103" i="13"/>
  <c r="K103" i="13"/>
  <c r="Q103" i="13"/>
  <c r="D102" i="13"/>
  <c r="D12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K101" i="13"/>
  <c r="D98" i="13"/>
  <c r="A99" i="13"/>
  <c r="A100" i="13"/>
  <c r="K7" i="13"/>
  <c r="P112" i="14"/>
  <c r="O112" i="14"/>
  <c r="N112" i="14"/>
  <c r="M112" i="14"/>
  <c r="L112" i="14"/>
  <c r="Q112" i="14"/>
  <c r="K112" i="14"/>
  <c r="J112" i="14"/>
  <c r="I112" i="14"/>
  <c r="H112" i="14"/>
  <c r="G112" i="14"/>
  <c r="G113" i="14"/>
  <c r="F112" i="14"/>
  <c r="E112" i="14"/>
  <c r="D112" i="14"/>
  <c r="Q111" i="14"/>
  <c r="Q110" i="14"/>
  <c r="Q109" i="14"/>
  <c r="Q108" i="14"/>
  <c r="Q107" i="14"/>
  <c r="Q106" i="14"/>
  <c r="Q105" i="14"/>
  <c r="P104" i="14"/>
  <c r="P113" i="14"/>
  <c r="O104" i="14"/>
  <c r="O113" i="14"/>
  <c r="N104" i="14"/>
  <c r="N113" i="14"/>
  <c r="M104" i="14"/>
  <c r="M113" i="14"/>
  <c r="L104" i="14"/>
  <c r="L113" i="14"/>
  <c r="K104" i="14"/>
  <c r="K113" i="14"/>
  <c r="J104" i="14"/>
  <c r="J113" i="14"/>
  <c r="I104" i="14"/>
  <c r="I113" i="14"/>
  <c r="H104" i="14"/>
  <c r="H113" i="14"/>
  <c r="F104" i="14"/>
  <c r="F113" i="14"/>
  <c r="E104" i="14"/>
  <c r="E113" i="14"/>
  <c r="D104" i="14"/>
  <c r="D113" i="14"/>
  <c r="Q103" i="14"/>
  <c r="Q104" i="14"/>
  <c r="E98" i="14"/>
  <c r="P97" i="14"/>
  <c r="P98" i="14"/>
  <c r="O97" i="14"/>
  <c r="O98" i="14"/>
  <c r="N97" i="14"/>
  <c r="N98" i="14"/>
  <c r="M97" i="14"/>
  <c r="M98" i="14"/>
  <c r="L97" i="14"/>
  <c r="L98" i="14"/>
  <c r="K97" i="14"/>
  <c r="K98" i="14"/>
  <c r="J97" i="14"/>
  <c r="J98" i="14"/>
  <c r="I97" i="14"/>
  <c r="I98" i="14"/>
  <c r="H97" i="14"/>
  <c r="H98" i="14"/>
  <c r="G97" i="14"/>
  <c r="G98" i="14"/>
  <c r="F97" i="14"/>
  <c r="F98" i="14"/>
  <c r="E97" i="14"/>
  <c r="D97" i="14"/>
  <c r="D98" i="14"/>
  <c r="Q96" i="14"/>
  <c r="Q97" i="14"/>
  <c r="Q98" i="14"/>
  <c r="P90" i="14"/>
  <c r="O90" i="14"/>
  <c r="N90" i="14"/>
  <c r="M90" i="14"/>
  <c r="L90" i="14"/>
  <c r="K90" i="14"/>
  <c r="J90" i="14"/>
  <c r="I90" i="14"/>
  <c r="H90" i="14"/>
  <c r="G90" i="14"/>
  <c r="F90" i="14"/>
  <c r="F91" i="14"/>
  <c r="E90" i="14"/>
  <c r="E91" i="14"/>
  <c r="D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9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Q10" i="14"/>
  <c r="P9" i="14"/>
  <c r="O9" i="14"/>
  <c r="N9" i="14"/>
  <c r="M9" i="14"/>
  <c r="L9" i="14"/>
  <c r="K9" i="14"/>
  <c r="J9" i="14"/>
  <c r="I9" i="14"/>
  <c r="H9" i="14"/>
  <c r="G9" i="14"/>
  <c r="D9" i="14"/>
  <c r="Q8" i="14"/>
  <c r="Q9" i="14"/>
  <c r="P7" i="14"/>
  <c r="P91" i="14"/>
  <c r="O7" i="14"/>
  <c r="O91" i="14"/>
  <c r="N7" i="14"/>
  <c r="N91" i="14"/>
  <c r="M7" i="14"/>
  <c r="M91" i="14"/>
  <c r="L7" i="14"/>
  <c r="L91" i="14"/>
  <c r="K7" i="14"/>
  <c r="K91" i="14"/>
  <c r="J7" i="14"/>
  <c r="J91" i="14"/>
  <c r="I7" i="14"/>
  <c r="I91" i="14"/>
  <c r="H7" i="14"/>
  <c r="H91" i="14"/>
  <c r="G7" i="14"/>
  <c r="G91" i="14"/>
  <c r="D7" i="14"/>
  <c r="D91" i="14"/>
  <c r="Q6" i="14"/>
  <c r="Q5" i="14"/>
  <c r="Q7" i="14"/>
  <c r="Q102" i="13"/>
  <c r="Q98" i="13"/>
  <c r="Q10" i="13"/>
  <c r="Q11" i="13"/>
  <c r="Q12" i="13"/>
  <c r="Q13" i="13"/>
  <c r="Q14" i="13"/>
  <c r="Q15" i="13"/>
  <c r="Q16" i="13"/>
  <c r="Q17" i="13"/>
  <c r="Q85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6" i="13"/>
  <c r="D85" i="13"/>
  <c r="D9" i="13"/>
  <c r="D7" i="13"/>
  <c r="D86" i="13"/>
  <c r="J85" i="13"/>
  <c r="J86" i="13"/>
  <c r="P9" i="13"/>
  <c r="O9" i="13"/>
  <c r="N9" i="13"/>
  <c r="M9" i="13"/>
  <c r="L9" i="13"/>
  <c r="K9" i="13"/>
  <c r="I9" i="13"/>
  <c r="H9" i="13"/>
  <c r="G9" i="13"/>
  <c r="Q8" i="13"/>
  <c r="Q9" i="13"/>
  <c r="P122" i="13"/>
  <c r="O122" i="13"/>
  <c r="N122" i="13"/>
  <c r="M122" i="13"/>
  <c r="L122" i="13"/>
  <c r="K122" i="13"/>
  <c r="I122" i="13"/>
  <c r="H122" i="13"/>
  <c r="G122" i="13"/>
  <c r="G123" i="13"/>
  <c r="F122" i="13"/>
  <c r="E122" i="13"/>
  <c r="Q101" i="13"/>
  <c r="P101" i="13"/>
  <c r="P123" i="13"/>
  <c r="O101" i="13"/>
  <c r="O123" i="13"/>
  <c r="N101" i="13"/>
  <c r="N123" i="13"/>
  <c r="Q123" i="13"/>
  <c r="M101" i="13"/>
  <c r="M123" i="13"/>
  <c r="L101" i="13"/>
  <c r="L123" i="13"/>
  <c r="K123" i="13"/>
  <c r="J123" i="13"/>
  <c r="I101" i="13"/>
  <c r="I123" i="13"/>
  <c r="H101" i="13"/>
  <c r="H123" i="13"/>
  <c r="F101" i="13"/>
  <c r="E101" i="13"/>
  <c r="D101" i="13"/>
  <c r="D123" i="13"/>
  <c r="P92" i="13"/>
  <c r="P93" i="13"/>
  <c r="O92" i="13"/>
  <c r="O93" i="13"/>
  <c r="N92" i="13"/>
  <c r="N93" i="13"/>
  <c r="M92" i="13"/>
  <c r="M93" i="13"/>
  <c r="L92" i="13"/>
  <c r="L93" i="13"/>
  <c r="K92" i="13"/>
  <c r="K93" i="13"/>
  <c r="J92" i="13"/>
  <c r="J93" i="13"/>
  <c r="I92" i="13"/>
  <c r="I93" i="13"/>
  <c r="H92" i="13"/>
  <c r="H93" i="13"/>
  <c r="G92" i="13"/>
  <c r="G93" i="13"/>
  <c r="F92" i="13"/>
  <c r="F93" i="13"/>
  <c r="E92" i="13"/>
  <c r="E93" i="13"/>
  <c r="D92" i="13"/>
  <c r="D93" i="13"/>
  <c r="Q91" i="13"/>
  <c r="Q92" i="13"/>
  <c r="Q93" i="13"/>
  <c r="P85" i="13"/>
  <c r="O85" i="13"/>
  <c r="N85" i="13"/>
  <c r="M85" i="13"/>
  <c r="L85" i="13"/>
  <c r="L86" i="13"/>
  <c r="K85" i="13"/>
  <c r="K86" i="13"/>
  <c r="I85" i="13"/>
  <c r="H85" i="13"/>
  <c r="G85" i="13"/>
  <c r="F85" i="13"/>
  <c r="F86" i="13"/>
  <c r="E85" i="13"/>
  <c r="E86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P7" i="13"/>
  <c r="O7" i="13"/>
  <c r="N7" i="13"/>
  <c r="N86" i="13"/>
  <c r="M7" i="13"/>
  <c r="L7" i="13"/>
  <c r="I7" i="13"/>
  <c r="H7" i="13"/>
  <c r="G7" i="13"/>
  <c r="Q5" i="13"/>
  <c r="Q7" i="13"/>
  <c r="H86" i="13"/>
  <c r="E123" i="13"/>
  <c r="Q122" i="13"/>
  <c r="M86" i="13"/>
  <c r="P86" i="13"/>
  <c r="F123" i="13"/>
  <c r="I86" i="13"/>
  <c r="G86" i="13"/>
  <c r="O86" i="13"/>
  <c r="A8" i="11"/>
  <c r="A9" i="11"/>
  <c r="A10" i="11"/>
  <c r="A11" i="11"/>
  <c r="A12" i="11"/>
  <c r="A13" i="11"/>
  <c r="A14" i="11"/>
  <c r="A15" i="11"/>
  <c r="A16" i="11"/>
  <c r="D6" i="11"/>
  <c r="P17" i="11"/>
  <c r="Q8" i="11"/>
  <c r="Q9" i="11"/>
  <c r="Q10" i="11"/>
  <c r="Q11" i="11"/>
  <c r="Q12" i="11"/>
  <c r="Q13" i="11"/>
  <c r="Q14" i="11"/>
  <c r="Q15" i="11"/>
  <c r="Q16" i="11"/>
  <c r="J17" i="11"/>
  <c r="K17" i="11"/>
  <c r="L17" i="11"/>
  <c r="M17" i="11"/>
  <c r="N17" i="11"/>
  <c r="O17" i="11"/>
  <c r="E17" i="11"/>
  <c r="E18" i="11"/>
  <c r="F17" i="11"/>
  <c r="F18" i="11"/>
  <c r="G17" i="11"/>
  <c r="H17" i="11"/>
  <c r="I17" i="11"/>
  <c r="D17" i="11"/>
  <c r="D18" i="11"/>
  <c r="Q34" i="11"/>
  <c r="Q33" i="11"/>
  <c r="P33" i="11"/>
  <c r="O33" i="11"/>
  <c r="N33" i="11"/>
  <c r="M33" i="11"/>
  <c r="L33" i="11"/>
  <c r="K33" i="11"/>
  <c r="J33" i="11"/>
  <c r="I33" i="11"/>
  <c r="H33" i="11"/>
  <c r="G33" i="11"/>
  <c r="G34" i="11"/>
  <c r="F33" i="11"/>
  <c r="E33" i="11"/>
  <c r="D33" i="11"/>
  <c r="D34" i="11"/>
  <c r="Q31" i="11"/>
  <c r="P31" i="11"/>
  <c r="P34" i="11"/>
  <c r="O31" i="11"/>
  <c r="O34" i="11"/>
  <c r="N31" i="11"/>
  <c r="N34" i="11"/>
  <c r="M31" i="11"/>
  <c r="M34" i="11"/>
  <c r="L31" i="11"/>
  <c r="L34" i="11"/>
  <c r="K31" i="11"/>
  <c r="K34" i="11"/>
  <c r="J31" i="11"/>
  <c r="J34" i="11"/>
  <c r="I31" i="11"/>
  <c r="I34" i="11"/>
  <c r="H31" i="11"/>
  <c r="H34" i="11"/>
  <c r="F31" i="11"/>
  <c r="F34" i="11"/>
  <c r="E31" i="11"/>
  <c r="E34" i="11"/>
  <c r="D31" i="11"/>
  <c r="J25" i="11"/>
  <c r="P24" i="11"/>
  <c r="P25" i="11"/>
  <c r="O24" i="11"/>
  <c r="O25" i="11"/>
  <c r="N24" i="11"/>
  <c r="N25" i="11"/>
  <c r="M24" i="11"/>
  <c r="M25" i="11"/>
  <c r="L24" i="11"/>
  <c r="L25" i="11"/>
  <c r="K24" i="11"/>
  <c r="K25" i="11"/>
  <c r="J24" i="11"/>
  <c r="I24" i="11"/>
  <c r="I25" i="11"/>
  <c r="H24" i="11"/>
  <c r="H25" i="11"/>
  <c r="G24" i="11"/>
  <c r="G25" i="11"/>
  <c r="F24" i="11"/>
  <c r="F25" i="11"/>
  <c r="E24" i="11"/>
  <c r="E25" i="11"/>
  <c r="D24" i="11"/>
  <c r="D25" i="11"/>
  <c r="Q23" i="11"/>
  <c r="Q24" i="11"/>
  <c r="Q25" i="11"/>
  <c r="Q7" i="11"/>
  <c r="Q17" i="11"/>
  <c r="P6" i="11"/>
  <c r="P18" i="11"/>
  <c r="O6" i="11"/>
  <c r="O18" i="11"/>
  <c r="N6" i="11"/>
  <c r="N18" i="11"/>
  <c r="M6" i="11"/>
  <c r="M18" i="11"/>
  <c r="L6" i="11"/>
  <c r="L18" i="11"/>
  <c r="K6" i="11"/>
  <c r="K18" i="11"/>
  <c r="J6" i="11"/>
  <c r="J18" i="11"/>
  <c r="I6" i="11"/>
  <c r="I18" i="11"/>
  <c r="H6" i="11"/>
  <c r="H18" i="11"/>
  <c r="G6" i="11"/>
  <c r="G18" i="11"/>
  <c r="Q5" i="11"/>
  <c r="Q6" i="11"/>
  <c r="Q18" i="11"/>
  <c r="Q27" i="10"/>
  <c r="P27" i="10"/>
  <c r="O27" i="10"/>
  <c r="N27" i="10"/>
  <c r="M27" i="10"/>
  <c r="L27" i="10"/>
  <c r="K27" i="10"/>
  <c r="J27" i="10"/>
  <c r="I27" i="10"/>
  <c r="H27" i="10"/>
  <c r="G27" i="10"/>
  <c r="G28" i="10"/>
  <c r="F27" i="10"/>
  <c r="E27" i="10"/>
  <c r="D27" i="10"/>
  <c r="Q25" i="10"/>
  <c r="Q28" i="10"/>
  <c r="P25" i="10"/>
  <c r="P28" i="10"/>
  <c r="O25" i="10"/>
  <c r="O28" i="10"/>
  <c r="N25" i="10"/>
  <c r="N28" i="10"/>
  <c r="M25" i="10"/>
  <c r="M28" i="10"/>
  <c r="L25" i="10"/>
  <c r="L28" i="10"/>
  <c r="K25" i="10"/>
  <c r="K28" i="10"/>
  <c r="J25" i="10"/>
  <c r="J28" i="10"/>
  <c r="I25" i="10"/>
  <c r="I28" i="10"/>
  <c r="H25" i="10"/>
  <c r="H28" i="10"/>
  <c r="F25" i="10"/>
  <c r="F28" i="10"/>
  <c r="E25" i="10"/>
  <c r="E28" i="10"/>
  <c r="D25" i="10"/>
  <c r="D28" i="10"/>
  <c r="P18" i="10"/>
  <c r="P19" i="10"/>
  <c r="O18" i="10"/>
  <c r="O19" i="10"/>
  <c r="N18" i="10"/>
  <c r="N19" i="10"/>
  <c r="M18" i="10"/>
  <c r="M19" i="10"/>
  <c r="L18" i="10"/>
  <c r="L19" i="10"/>
  <c r="K18" i="10"/>
  <c r="K19" i="10"/>
  <c r="J18" i="10"/>
  <c r="J19" i="10"/>
  <c r="I18" i="10"/>
  <c r="I19" i="10"/>
  <c r="H18" i="10"/>
  <c r="H19" i="10"/>
  <c r="G18" i="10"/>
  <c r="G19" i="10"/>
  <c r="F18" i="10"/>
  <c r="F19" i="10"/>
  <c r="E18" i="10"/>
  <c r="E19" i="10"/>
  <c r="D18" i="10"/>
  <c r="D19" i="10"/>
  <c r="Q17" i="10"/>
  <c r="Q16" i="10"/>
  <c r="Q18" i="10"/>
  <c r="Q19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Q10" i="10"/>
  <c r="P8" i="10"/>
  <c r="O8" i="10"/>
  <c r="N8" i="10"/>
  <c r="M8" i="10"/>
  <c r="L8" i="10"/>
  <c r="L11" i="10"/>
  <c r="K8" i="10"/>
  <c r="J8" i="10"/>
  <c r="I8" i="10"/>
  <c r="H8" i="10"/>
  <c r="G8" i="10"/>
  <c r="D8" i="10"/>
  <c r="Q7" i="10"/>
  <c r="Q8" i="10"/>
  <c r="P6" i="10"/>
  <c r="P11" i="10"/>
  <c r="O6" i="10"/>
  <c r="O11" i="10"/>
  <c r="N6" i="10"/>
  <c r="N11" i="10"/>
  <c r="M6" i="10"/>
  <c r="M11" i="10"/>
  <c r="L6" i="10"/>
  <c r="K6" i="10"/>
  <c r="K11" i="10"/>
  <c r="J6" i="10"/>
  <c r="J11" i="10"/>
  <c r="I6" i="10"/>
  <c r="I11" i="10"/>
  <c r="H6" i="10"/>
  <c r="H11" i="10"/>
  <c r="G6" i="10"/>
  <c r="G11" i="10"/>
  <c r="D6" i="10"/>
  <c r="D11" i="10"/>
  <c r="Q5" i="10"/>
  <c r="Q6" i="10"/>
  <c r="Q11" i="10"/>
  <c r="E28" i="9"/>
  <c r="Q27" i="9"/>
  <c r="P27" i="9"/>
  <c r="O27" i="9"/>
  <c r="N27" i="9"/>
  <c r="M27" i="9"/>
  <c r="L27" i="9"/>
  <c r="K27" i="9"/>
  <c r="J27" i="9"/>
  <c r="I27" i="9"/>
  <c r="H27" i="9"/>
  <c r="G27" i="9"/>
  <c r="G28" i="9"/>
  <c r="F27" i="9"/>
  <c r="E27" i="9"/>
  <c r="D27" i="9"/>
  <c r="Q25" i="9"/>
  <c r="Q28" i="9"/>
  <c r="P25" i="9"/>
  <c r="P28" i="9"/>
  <c r="O25" i="9"/>
  <c r="O28" i="9"/>
  <c r="N25" i="9"/>
  <c r="N28" i="9"/>
  <c r="M25" i="9"/>
  <c r="M28" i="9"/>
  <c r="L25" i="9"/>
  <c r="L28" i="9"/>
  <c r="K25" i="9"/>
  <c r="K28" i="9"/>
  <c r="J25" i="9"/>
  <c r="J28" i="9"/>
  <c r="I25" i="9"/>
  <c r="I28" i="9"/>
  <c r="H25" i="9"/>
  <c r="H28" i="9"/>
  <c r="F25" i="9"/>
  <c r="F28" i="9"/>
  <c r="E25" i="9"/>
  <c r="D25" i="9"/>
  <c r="D28" i="9"/>
  <c r="N19" i="9"/>
  <c r="P18" i="9"/>
  <c r="P19" i="9"/>
  <c r="O18" i="9"/>
  <c r="O19" i="9"/>
  <c r="N18" i="9"/>
  <c r="M18" i="9"/>
  <c r="M19" i="9"/>
  <c r="L18" i="9"/>
  <c r="L19" i="9"/>
  <c r="K18" i="9"/>
  <c r="K19" i="9"/>
  <c r="J18" i="9"/>
  <c r="J19" i="9"/>
  <c r="I18" i="9"/>
  <c r="I19" i="9"/>
  <c r="H18" i="9"/>
  <c r="H19" i="9"/>
  <c r="G18" i="9"/>
  <c r="G19" i="9"/>
  <c r="F18" i="9"/>
  <c r="F19" i="9"/>
  <c r="E18" i="9"/>
  <c r="E19" i="9"/>
  <c r="D18" i="9"/>
  <c r="D19" i="9"/>
  <c r="Q17" i="9"/>
  <c r="Q16" i="9"/>
  <c r="Q18" i="9"/>
  <c r="Q19" i="9"/>
  <c r="P10" i="9"/>
  <c r="O10" i="9"/>
  <c r="O11" i="9"/>
  <c r="N10" i="9"/>
  <c r="M10" i="9"/>
  <c r="L10" i="9"/>
  <c r="K10" i="9"/>
  <c r="J10" i="9"/>
  <c r="I10" i="9"/>
  <c r="H10" i="9"/>
  <c r="G10" i="9"/>
  <c r="D10" i="9"/>
  <c r="Q9" i="9"/>
  <c r="Q10" i="9"/>
  <c r="P8" i="9"/>
  <c r="O8" i="9"/>
  <c r="N8" i="9"/>
  <c r="M8" i="9"/>
  <c r="L8" i="9"/>
  <c r="K8" i="9"/>
  <c r="J8" i="9"/>
  <c r="I8" i="9"/>
  <c r="H8" i="9"/>
  <c r="G8" i="9"/>
  <c r="D8" i="9"/>
  <c r="Q7" i="9"/>
  <c r="Q8" i="9"/>
  <c r="P6" i="9"/>
  <c r="P11" i="9"/>
  <c r="O6" i="9"/>
  <c r="N6" i="9"/>
  <c r="N11" i="9"/>
  <c r="M6" i="9"/>
  <c r="M11" i="9"/>
  <c r="L6" i="9"/>
  <c r="L11" i="9"/>
  <c r="K6" i="9"/>
  <c r="K11" i="9"/>
  <c r="J6" i="9"/>
  <c r="J11" i="9"/>
  <c r="I6" i="9"/>
  <c r="I11" i="9"/>
  <c r="H6" i="9"/>
  <c r="H11" i="9"/>
  <c r="G6" i="9"/>
  <c r="G11" i="9"/>
  <c r="D6" i="9"/>
  <c r="D11" i="9"/>
  <c r="Q5" i="9"/>
  <c r="Q6" i="9"/>
  <c r="Q7" i="8"/>
  <c r="Q27" i="8"/>
  <c r="P27" i="8"/>
  <c r="O27" i="8"/>
  <c r="N27" i="8"/>
  <c r="M27" i="8"/>
  <c r="L27" i="8"/>
  <c r="K27" i="8"/>
  <c r="J27" i="8"/>
  <c r="I27" i="8"/>
  <c r="H27" i="8"/>
  <c r="G27" i="8"/>
  <c r="G28" i="8"/>
  <c r="F27" i="8"/>
  <c r="E27" i="8"/>
  <c r="D27" i="8"/>
  <c r="Q25" i="8"/>
  <c r="Q28" i="8"/>
  <c r="P25" i="8"/>
  <c r="P28" i="8"/>
  <c r="O25" i="8"/>
  <c r="O28" i="8"/>
  <c r="N25" i="8"/>
  <c r="N28" i="8"/>
  <c r="M25" i="8"/>
  <c r="M28" i="8"/>
  <c r="L25" i="8"/>
  <c r="L28" i="8"/>
  <c r="K25" i="8"/>
  <c r="K28" i="8"/>
  <c r="J25" i="8"/>
  <c r="J28" i="8"/>
  <c r="I25" i="8"/>
  <c r="I28" i="8"/>
  <c r="H25" i="8"/>
  <c r="H28" i="8"/>
  <c r="F25" i="8"/>
  <c r="E25" i="8"/>
  <c r="D25" i="8"/>
  <c r="P18" i="8"/>
  <c r="P19" i="8"/>
  <c r="O18" i="8"/>
  <c r="O19" i="8"/>
  <c r="N18" i="8"/>
  <c r="N19" i="8"/>
  <c r="M18" i="8"/>
  <c r="M19" i="8"/>
  <c r="L18" i="8"/>
  <c r="L19" i="8"/>
  <c r="K18" i="8"/>
  <c r="K19" i="8"/>
  <c r="J18" i="8"/>
  <c r="J19" i="8"/>
  <c r="I18" i="8"/>
  <c r="I19" i="8"/>
  <c r="H18" i="8"/>
  <c r="H19" i="8"/>
  <c r="G18" i="8"/>
  <c r="G19" i="8"/>
  <c r="F18" i="8"/>
  <c r="F19" i="8"/>
  <c r="E18" i="8"/>
  <c r="E19" i="8"/>
  <c r="D18" i="8"/>
  <c r="D19" i="8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L11" i="8"/>
  <c r="K6" i="8"/>
  <c r="J6" i="8"/>
  <c r="J11" i="8"/>
  <c r="I6" i="8"/>
  <c r="H6" i="8"/>
  <c r="H11" i="8"/>
  <c r="G6" i="8"/>
  <c r="D6" i="8"/>
  <c r="D11" i="8"/>
  <c r="Q5" i="8"/>
  <c r="Q6" i="8"/>
  <c r="G11" i="8"/>
  <c r="O11" i="8"/>
  <c r="I11" i="8"/>
  <c r="Q18" i="8"/>
  <c r="Q19" i="8"/>
  <c r="P11" i="8"/>
  <c r="D28" i="8"/>
  <c r="E28" i="8"/>
  <c r="N11" i="8"/>
  <c r="K11" i="8"/>
  <c r="F28" i="8"/>
  <c r="M11" i="8"/>
  <c r="Q10" i="8"/>
  <c r="Q11" i="8"/>
  <c r="Q86" i="13"/>
  <c r="Q11" i="9"/>
  <c r="Q113" i="14"/>
  <c r="Q91" i="14"/>
  <c r="D25" i="15"/>
  <c r="G24" i="15"/>
  <c r="G25" i="15"/>
  <c r="G15" i="15"/>
  <c r="F24" i="15"/>
  <c r="F25" i="15"/>
  <c r="G17" i="16"/>
  <c r="G12" i="16"/>
  <c r="G13" i="16"/>
  <c r="F20" i="16"/>
  <c r="G19" i="16"/>
  <c r="G14" i="16"/>
  <c r="G18" i="16"/>
  <c r="G15" i="16"/>
  <c r="G16" i="16"/>
  <c r="G11" i="16"/>
  <c r="G20" i="16"/>
</calcChain>
</file>

<file path=xl/sharedStrings.xml><?xml version="1.0" encoding="utf-8"?>
<sst xmlns="http://schemas.openxmlformats.org/spreadsheetml/2006/main" count="1071" uniqueCount="291">
  <si>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</si>
  <si>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</si>
  <si>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</si>
  <si>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</si>
  <si>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</si>
  <si>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</si>
  <si>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</si>
  <si>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</si>
  <si>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</si>
  <si>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</si>
  <si>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</si>
  <si>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</si>
  <si>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</si>
  <si>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</si>
  <si>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</si>
  <si>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</si>
  <si>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</si>
  <si>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</si>
  <si>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</si>
  <si>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</si>
  <si>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</si>
  <si>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</si>
  <si>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</si>
  <si>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</si>
  <si>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</si>
  <si>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</si>
  <si>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</si>
  <si>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</si>
  <si>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</si>
  <si>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</si>
  <si>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</si>
  <si>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</si>
  <si>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</si>
  <si>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</si>
  <si>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</si>
  <si>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</si>
  <si>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</si>
  <si>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</si>
  <si>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</si>
  <si>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</si>
  <si>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</si>
  <si>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</si>
  <si>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</si>
  <si>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</si>
  <si>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</si>
  <si>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</si>
  <si>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</si>
  <si>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</si>
  <si>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</si>
  <si>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</si>
  <si>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</si>
  <si>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</si>
  <si>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</si>
  <si>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</si>
  <si>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</si>
  <si>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</si>
  <si>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</si>
  <si>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</si>
  <si>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</si>
  <si>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</si>
  <si>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</si>
  <si>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</si>
  <si>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</si>
  <si>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</si>
  <si>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</si>
  <si>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</si>
  <si>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</si>
  <si>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</si>
  <si>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</si>
  <si>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</si>
  <si>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</si>
  <si>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</si>
  <si>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</si>
  <si>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</si>
  <si>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</si>
  <si>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</si>
  <si>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</si>
  <si>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</si>
  <si>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</si>
  <si>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</si>
  <si>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</si>
  <si>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</si>
  <si>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</si>
  <si>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</si>
  <si>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</si>
  <si>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</si>
  <si>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</si>
  <si>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</si>
  <si>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</si>
  <si>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</si>
  <si>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</si>
  <si>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</si>
  <si>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</si>
  <si>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</si>
  <si>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</si>
  <si>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</si>
  <si>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</si>
  <si>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</si>
  <si>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</si>
  <si>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</si>
  <si>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</si>
  <si>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</si>
  <si>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</si>
  <si>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</si>
  <si>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</si>
  <si>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</si>
  <si>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</si>
  <si>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</si>
  <si>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</si>
  <si>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</si>
  <si>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</si>
  <si>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</si>
  <si>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</si>
  <si>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</si>
  <si>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</si>
  <si>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</si>
  <si>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</si>
  <si>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</si>
  <si>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</si>
  <si>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</si>
  <si>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</si>
  <si>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</si>
  <si>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</si>
  <si>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</si>
  <si>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</si>
  <si>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</si>
  <si>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</si>
  <si>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</si>
  <si>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</si>
  <si>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</si>
  <si>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</si>
  <si>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</si>
  <si>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</si>
  <si>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</si>
  <si>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</si>
  <si>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</si>
  <si>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</si>
  <si>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</si>
  <si>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</si>
  <si>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</si>
  <si>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</si>
  <si>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</si>
  <si>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</si>
  <si>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</si>
  <si>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</si>
  <si>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</si>
  <si>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</si>
  <si>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</si>
  <si>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</si>
  <si>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</si>
  <si>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</si>
  <si>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</si>
  <si>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</si>
  <si>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</si>
  <si>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</si>
  <si>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</si>
  <si>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</si>
  <si>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</si>
  <si>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</si>
  <si>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</si>
  <si>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</si>
  <si>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</si>
  <si>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</si>
  <si>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</si>
  <si>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</si>
  <si>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</si>
  <si>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</si>
  <si>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</si>
  <si>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</si>
  <si>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</si>
  <si>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</si>
  <si>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</si>
  <si>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</si>
  <si>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</si>
  <si>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</si>
  <si>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</si>
  <si>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</si>
  <si>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</si>
  <si>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</si>
  <si>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</si>
  <si>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</si>
  <si>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</si>
  <si>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</si>
  <si>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</si>
  <si>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</si>
  <si>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</si>
  <si>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</si>
  <si>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</si>
  <si>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</si>
  <si>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</si>
  <si>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</si>
  <si>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</si>
  <si>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</si>
  <si>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</si>
  <si>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</si>
  <si>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</si>
  <si>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</si>
  <si>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</si>
  <si>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</si>
  <si>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</si>
  <si>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</si>
  <si>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</si>
  <si>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</si>
  <si>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</si>
  <si>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</si>
  <si>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</si>
  <si>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</si>
  <si>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</si>
  <si>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</si>
  <si>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</si>
  <si>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</si>
  <si>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</si>
  <si>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</si>
  <si>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</si>
  <si>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</si>
  <si>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</si>
  <si>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</si>
  <si>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</si>
  <si>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</si>
  <si>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</si>
  <si>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</si>
  <si>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</si>
  <si>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</si>
  <si>
    <t>PAGO/JULIO</t>
  </si>
  <si>
    <t>185-ACTA-37-2019-27/06/2019</t>
  </si>
  <si>
    <t>185-ACTA-52-2019-31/07/2019</t>
  </si>
  <si>
    <t>185-ACTA-53-2019-31/07/2019</t>
  </si>
  <si>
    <t>Izaguirre Paredes Iraida del Carmen</t>
  </si>
  <si>
    <t>Garcia Gonzalez Kare Lisbet</t>
  </si>
  <si>
    <t xml:space="preserve">Vasquez Garcia De Flores Hulman </t>
  </si>
  <si>
    <t>189-ACTA-42-2019-27/06/2019</t>
  </si>
  <si>
    <t>Rivera Chun Schelder Jose Angel</t>
  </si>
  <si>
    <t>189-ACTA-36-2019-29/07/2019</t>
  </si>
  <si>
    <t>189-ACTA-42-2019-29/07/2019</t>
  </si>
  <si>
    <t>189-ACTA-41-2019-29/07/2019</t>
  </si>
  <si>
    <t>Teni Cajbon William Fredy</t>
  </si>
  <si>
    <t>189-ACTA-38-2019-29/07/2019</t>
  </si>
  <si>
    <t>Pereira Razx Glenda Celeste</t>
  </si>
  <si>
    <t>189-ACTA-19-2019-29/07/2019</t>
  </si>
  <si>
    <t>Flores Valenzuela Obdulio de Jesus</t>
  </si>
  <si>
    <t>189-ACTA-20-2019-29/07/2019</t>
  </si>
  <si>
    <t>Puac Tumax Miguel Angel</t>
  </si>
  <si>
    <t>189-ACTA-39-2019-29/07/2019</t>
  </si>
  <si>
    <t>Lemus de Leon Humberto Antonio</t>
  </si>
  <si>
    <t>189-ACTA-49-2019-29/07/2019</t>
  </si>
  <si>
    <t>Chiquin Ramirez German Gabriel</t>
  </si>
  <si>
    <t>189-ACTA-40-2019-29/07/2019</t>
  </si>
  <si>
    <t xml:space="preserve">Toc Leopoldo </t>
  </si>
  <si>
    <t>189-ACTA-44-2019-29/07/2019</t>
  </si>
  <si>
    <t>Sonia Fuentes Frida Samara</t>
  </si>
  <si>
    <t>189-ACTA-47-2019-29/07/2019</t>
  </si>
  <si>
    <t>Mendez Mendez Rony Felipe</t>
  </si>
  <si>
    <t>189-ACTA-45-2019-29/07/2019</t>
  </si>
  <si>
    <t>189-ACTA-46-2019-29/07/2019</t>
  </si>
  <si>
    <t>Alvarado Quezada Oscar Dario</t>
  </si>
  <si>
    <t>189-ACTA-43-2019-29/07/2019</t>
  </si>
  <si>
    <t xml:space="preserve">Campos Welmann Christian </t>
  </si>
  <si>
    <t>189-ACTA-48-2019-29/07/2019</t>
  </si>
  <si>
    <t>Mendez Morales Julio Osbaldo</t>
  </si>
  <si>
    <t>189-ACTA-37-2019-29/07/2019</t>
  </si>
  <si>
    <t>189-ACTA-62-2019-30/07/2019</t>
  </si>
  <si>
    <t>Ic Cab Ervin Giovani</t>
  </si>
  <si>
    <t>189-ACTA-51-2019-30/07/2019</t>
  </si>
  <si>
    <t>Guzman Recancoj Luis Alfredo</t>
  </si>
  <si>
    <t>189-ACTA-64-2019-30/07/2019</t>
  </si>
  <si>
    <t>Buenafe Castro Mlthon Elyazar Gaspar</t>
  </si>
  <si>
    <t>TOTAL  RENGLON 181</t>
  </si>
  <si>
    <t>183-ACTA ADMINISTRATIVA No. 15-2020</t>
  </si>
  <si>
    <t>DINA ALEJANDRA VEGA NUFIO</t>
  </si>
  <si>
    <t>LIGIA GABRIELA PAIZ ROSALES</t>
  </si>
  <si>
    <t>PÁVEL DANILO IRIARTE BACA</t>
  </si>
  <si>
    <t>WALFRE LIZANDRO HERRERA ARMAS</t>
  </si>
  <si>
    <t>OSCAR BERNARDO ALVARADO MATÍNEZ</t>
  </si>
  <si>
    <t>JESSICA MARÍA GARCÍA GARCÍA</t>
  </si>
  <si>
    <t>WILLIAM EDUARDO CABRERA URIZAR</t>
  </si>
  <si>
    <t>EDGAR ROLANDO YOOL ROSALES</t>
  </si>
  <si>
    <t>JORGE LUIS SANDOVAL SANDOVAL</t>
  </si>
  <si>
    <t>MIGUEL ANTONIO RIVERA MARMOL</t>
  </si>
  <si>
    <t>189-ACTA ADMINISTRATIVA No. 02-2020</t>
  </si>
  <si>
    <t>189-ACTA ADMINISTRATIVA No. 03-2020</t>
  </si>
  <si>
    <t>189-ACTA ADMINISTRATIVA No. 04-2020</t>
  </si>
  <si>
    <t>189-ACTA ADMINISTRATIVA No. 05-2020</t>
  </si>
  <si>
    <t>189-ACTA ADMINISTRATIVA No. 06-2020</t>
  </si>
  <si>
    <t>189-ACTA ADMINISTRATIVA No. 07-2020</t>
  </si>
  <si>
    <t>189-ACTA ADMINISTRATIVA No. 08-2020</t>
  </si>
  <si>
    <t>189-ACTA ADMINISTRATIVA No. 09-2020</t>
  </si>
  <si>
    <t>189-ACTA ADMINISTRATIVA No. 11-2020</t>
  </si>
  <si>
    <t>MINISTERIO DE AGRICULTURA GANADERIA Y ALIMENTACION -MAGA-</t>
  </si>
  <si>
    <t>VICEMINISTERIO DE DESARROLLO ECONOMICO RURAL -VIDER-</t>
  </si>
  <si>
    <t>DIRECCIÓN DE INFRAESTRUCTURA PRODUCTIVA</t>
  </si>
  <si>
    <t>NOMINA  AÑO 2020 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</si>
</sst>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&quot;Q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4" fillId="6" borderId="1" xfId="0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8" borderId="1" xfId="0" applyFont="1" applyFill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164" fontId="10" fillId="2" borderId="4" xfId="1" applyFont="1" applyFill="1" applyBorder="1"/>
    <xf numFmtId="0" fontId="9" fillId="0" borderId="0" xfId="0" applyFont="1"/>
    <xf numFmtId="165" fontId="9" fillId="0" borderId="28" xfId="0" applyNumberFormat="1" applyFont="1" applyBorder="1"/>
    <xf numFmtId="164" fontId="9" fillId="0" borderId="10" xfId="1" applyFont="1" applyBorder="1"/>
    <xf numFmtId="164" fontId="9" fillId="0" borderId="10" xfId="0" applyNumberFormat="1" applyFont="1" applyBorder="1"/>
    <xf numFmtId="164" fontId="9" fillId="0" borderId="6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2" borderId="30" xfId="0" applyNumberFormat="1" applyFont="1" applyFill="1" applyBorder="1"/>
    <xf numFmtId="164" fontId="0" fillId="0" borderId="6" xfId="0" applyNumberFormat="1" applyBorder="1"/>
    <xf numFmtId="164" fontId="2" fillId="2" borderId="17" xfId="1" applyFont="1" applyFill="1" applyBorder="1"/>
    <xf numFmtId="164" fontId="4" fillId="0" borderId="6" xfId="0" applyNumberFormat="1" applyFont="1" applyBorder="1"/>
    <xf numFmtId="165" fontId="2" fillId="2" borderId="17" xfId="1" applyNumberFormat="1" applyFont="1" applyFill="1" applyBorder="1"/>
    <xf numFmtId="165" fontId="7" fillId="2" borderId="17" xfId="0" applyNumberFormat="1" applyFont="1" applyFill="1" applyBorder="1"/>
    <xf numFmtId="165" fontId="10" fillId="2" borderId="17" xfId="1" applyNumberFormat="1" applyFont="1" applyFill="1" applyBorder="1"/>
    <xf numFmtId="164" fontId="7" fillId="2" borderId="17" xfId="1" applyFont="1" applyFill="1" applyBorder="1"/>
    <xf numFmtId="164" fontId="10" fillId="2" borderId="17" xfId="1" applyFont="1" applyFill="1" applyBorder="1"/>
    <xf numFmtId="165" fontId="10" fillId="2" borderId="22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164" fontId="0" fillId="0" borderId="1" xfId="1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4" fillId="0" borderId="0" xfId="0" applyFont="1"/>
    <xf numFmtId="165" fontId="1" fillId="0" borderId="6" xfId="0" applyNumberFormat="1" applyFont="1" applyBorder="1"/>
    <xf numFmtId="165" fontId="1" fillId="0" borderId="2" xfId="0" applyNumberFormat="1" applyFont="1" applyBorder="1"/>
    <xf numFmtId="166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/>
    <xf numFmtId="165" fontId="0" fillId="0" borderId="2" xfId="0" applyNumberFormat="1" applyFont="1" applyBorder="1"/>
    <xf numFmtId="4" fontId="16" fillId="0" borderId="1" xfId="0" applyNumberFormat="1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553200" y="1920240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89</xdr:row>
      <xdr:rowOff>28575</xdr:rowOff>
    </xdr:from>
    <xdr:ext cx="6057900" cy="819150"/>
    <xdr:sp macro="" textlink="">
      <xdr:nvSpPr>
        <xdr:cNvPr id="2" name="Rectángulo 7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10" t="s">
        <v>4</v>
      </c>
      <c r="B6" s="211"/>
      <c r="C6" s="211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10" t="s">
        <v>5</v>
      </c>
      <c r="B8" s="211"/>
      <c r="C8" s="211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10" t="s">
        <v>6</v>
      </c>
      <c r="B10" s="211"/>
      <c r="C10" s="212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3" t="s">
        <v>12</v>
      </c>
      <c r="B11" s="204"/>
      <c r="C11" s="204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9" t="s">
        <v>14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1" t="s">
        <v>6</v>
      </c>
      <c r="B18" s="202"/>
      <c r="C18" s="202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3" t="s">
        <v>12</v>
      </c>
      <c r="B19" s="204"/>
      <c r="C19" s="204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5" t="s">
        <v>33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6" t="s">
        <v>15</v>
      </c>
      <c r="B25" s="207"/>
      <c r="C25" s="207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8" t="s">
        <v>34</v>
      </c>
      <c r="B27" s="208"/>
      <c r="C27" s="208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10" t="s">
        <v>4</v>
      </c>
      <c r="B6" s="211"/>
      <c r="C6" s="211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10" t="s">
        <v>5</v>
      </c>
      <c r="B8" s="211"/>
      <c r="C8" s="211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10" t="s">
        <v>6</v>
      </c>
      <c r="B10" s="211"/>
      <c r="C10" s="212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3" t="s">
        <v>12</v>
      </c>
      <c r="B11" s="204"/>
      <c r="C11" s="204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9" t="s">
        <v>14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1" t="s">
        <v>6</v>
      </c>
      <c r="B18" s="202"/>
      <c r="C18" s="202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3" t="s">
        <v>12</v>
      </c>
      <c r="B19" s="204"/>
      <c r="C19" s="204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5" t="s">
        <v>33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6" t="s">
        <v>15</v>
      </c>
      <c r="B25" s="207"/>
      <c r="C25" s="207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8" t="s">
        <v>34</v>
      </c>
      <c r="B27" s="208"/>
      <c r="C27" s="208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10" t="s">
        <v>4</v>
      </c>
      <c r="B6" s="211"/>
      <c r="C6" s="211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10" t="s">
        <v>5</v>
      </c>
      <c r="B8" s="211"/>
      <c r="C8" s="211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10" t="s">
        <v>6</v>
      </c>
      <c r="B10" s="211"/>
      <c r="C10" s="212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3" t="s">
        <v>12</v>
      </c>
      <c r="B11" s="204"/>
      <c r="C11" s="204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9" t="s">
        <v>14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1" t="s">
        <v>6</v>
      </c>
      <c r="B18" s="202"/>
      <c r="C18" s="202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3" t="s">
        <v>12</v>
      </c>
      <c r="B19" s="204"/>
      <c r="C19" s="204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05" t="s">
        <v>33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06" t="s">
        <v>15</v>
      </c>
      <c r="B25" s="207"/>
      <c r="C25" s="207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08" t="s">
        <v>34</v>
      </c>
      <c r="B27" s="208"/>
      <c r="C27" s="208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213" t="s">
        <v>4</v>
      </c>
      <c r="B6" s="214"/>
      <c r="C6" s="215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213" t="s">
        <v>6</v>
      </c>
      <c r="B17" s="214"/>
      <c r="C17" s="216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203" t="s">
        <v>12</v>
      </c>
      <c r="B18" s="204"/>
      <c r="C18" s="204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209" t="s">
        <v>14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210" t="s">
        <v>6</v>
      </c>
      <c r="B24" s="211"/>
      <c r="C24" s="211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203" t="s">
        <v>12</v>
      </c>
      <c r="B25" s="204"/>
      <c r="C25" s="204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205" t="s">
        <v>33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210" t="s">
        <v>15</v>
      </c>
      <c r="B31" s="211"/>
      <c r="C31" s="217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218" t="s">
        <v>34</v>
      </c>
      <c r="B33" s="219"/>
      <c r="C33" s="220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213" t="s">
        <v>5</v>
      </c>
      <c r="B7" s="214"/>
      <c r="C7" s="215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213" t="s">
        <v>4</v>
      </c>
      <c r="B9" s="214"/>
      <c r="C9" s="215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213" t="s">
        <v>6</v>
      </c>
      <c r="B90" s="214"/>
      <c r="C90" s="216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203" t="s">
        <v>12</v>
      </c>
      <c r="B91" s="204"/>
      <c r="C91" s="204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209" t="s">
        <v>14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210" t="s">
        <v>6</v>
      </c>
      <c r="B97" s="211"/>
      <c r="C97" s="211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203" t="s">
        <v>12</v>
      </c>
      <c r="B98" s="204"/>
      <c r="C98" s="204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205" t="s">
        <v>33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213" t="s">
        <v>4</v>
      </c>
      <c r="B104" s="214"/>
      <c r="C104" s="215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222" t="s">
        <v>34</v>
      </c>
      <c r="B112" s="223"/>
      <c r="C112" s="224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221" t="s">
        <v>12</v>
      </c>
      <c r="B113" s="221"/>
      <c r="C113" s="221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:C9"/>
    <mergeCell ref="A90:C90"/>
    <mergeCell ref="A91:C91"/>
    <mergeCell ref="A93:Q93"/>
    <mergeCell ref="A97:C97"/>
    <mergeCell ref="A98:C98"/>
    <mergeCell ref="A100:Q100"/>
    <mergeCell ref="A104:C104"/>
    <mergeCell ref="A112:C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zoomScaleNormal="100" workbookViewId="0">
      <selection activeCell="D127" sqref="D127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style="109" customWidth="1"/>
    <col min="11" max="11" width="15.140625" style="169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09" t="s">
        <v>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62" t="s">
        <v>21</v>
      </c>
      <c r="K3" s="156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155" t="s">
        <v>223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2">
        <v>14000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14000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2">
        <v>19500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13" t="s">
        <v>5</v>
      </c>
      <c r="B7" s="214"/>
      <c r="C7" s="215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86">
        <f>SUM(K5:K6)</f>
        <v>33500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14000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2">
        <v>11000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13" t="s">
        <v>4</v>
      </c>
      <c r="B9" s="214"/>
      <c r="C9" s="215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86">
        <f t="shared" si="1"/>
        <v>11000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>
        <v>1</v>
      </c>
      <c r="B10" s="135" t="s">
        <v>141</v>
      </c>
      <c r="C10" s="111" t="s">
        <v>69</v>
      </c>
      <c r="D10" s="4">
        <v>20000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167">
        <v>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69" si="2">SUM(E10:P10)</f>
        <v>5000</v>
      </c>
    </row>
    <row r="11" spans="1:17" ht="15.75" x14ac:dyDescent="0.25">
      <c r="A11" s="6">
        <f t="shared" ref="A11:A70" si="3">1+A10</f>
        <v>2</v>
      </c>
      <c r="B11" s="135" t="s">
        <v>142</v>
      </c>
      <c r="C11" s="106" t="s">
        <v>70</v>
      </c>
      <c r="D11" s="4">
        <v>64000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67">
        <v>16000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16000</v>
      </c>
    </row>
    <row r="12" spans="1:17" ht="15.75" x14ac:dyDescent="0.25">
      <c r="A12" s="6">
        <f t="shared" si="3"/>
        <v>3</v>
      </c>
      <c r="B12" s="135" t="s">
        <v>143</v>
      </c>
      <c r="C12" s="110" t="s">
        <v>71</v>
      </c>
      <c r="D12" s="4">
        <v>24000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67">
        <v>6000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6000</v>
      </c>
    </row>
    <row r="13" spans="1:17" ht="15.75" x14ac:dyDescent="0.25">
      <c r="A13" s="6">
        <f t="shared" si="3"/>
        <v>4</v>
      </c>
      <c r="B13" s="135" t="s">
        <v>144</v>
      </c>
      <c r="C13" s="112" t="s">
        <v>72</v>
      </c>
      <c r="D13" s="137">
        <v>47000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7">
        <v>0</v>
      </c>
      <c r="K13" s="167">
        <v>12000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12000</v>
      </c>
    </row>
    <row r="14" spans="1:17" ht="15.75" x14ac:dyDescent="0.25">
      <c r="A14" s="6">
        <f t="shared" si="3"/>
        <v>5</v>
      </c>
      <c r="B14" s="135" t="s">
        <v>145</v>
      </c>
      <c r="C14" s="111" t="s">
        <v>73</v>
      </c>
      <c r="D14" s="4">
        <v>26000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80">
        <v>6500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6500</v>
      </c>
    </row>
    <row r="15" spans="1:17" ht="15.75" x14ac:dyDescent="0.25">
      <c r="A15" s="6">
        <f t="shared" si="3"/>
        <v>6</v>
      </c>
      <c r="B15" s="135" t="s">
        <v>146</v>
      </c>
      <c r="C15" s="111" t="s">
        <v>74</v>
      </c>
      <c r="D15" s="4">
        <v>26000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80">
        <v>6500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6500</v>
      </c>
    </row>
    <row r="16" spans="1:17" ht="15.75" x14ac:dyDescent="0.25">
      <c r="A16" s="6">
        <f t="shared" si="3"/>
        <v>7</v>
      </c>
      <c r="B16" s="135" t="s">
        <v>147</v>
      </c>
      <c r="C16" s="111" t="s">
        <v>75</v>
      </c>
      <c r="D16" s="4">
        <v>26000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80">
        <v>6500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6500</v>
      </c>
    </row>
    <row r="17" spans="1:17" ht="15.75" x14ac:dyDescent="0.25">
      <c r="A17" s="6">
        <f t="shared" si="3"/>
        <v>8</v>
      </c>
      <c r="B17" s="135" t="s">
        <v>148</v>
      </c>
      <c r="C17" s="113" t="s">
        <v>76</v>
      </c>
      <c r="D17" s="4">
        <v>20000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37">
        <v>0</v>
      </c>
      <c r="K17" s="136">
        <v>5000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5000</v>
      </c>
    </row>
    <row r="18" spans="1:17" ht="15.75" x14ac:dyDescent="0.25">
      <c r="A18" s="6">
        <f t="shared" si="3"/>
        <v>9</v>
      </c>
      <c r="B18" s="135" t="s">
        <v>41</v>
      </c>
      <c r="C18" s="111" t="s">
        <v>51</v>
      </c>
      <c r="D18" s="105">
        <v>20000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37">
        <v>0</v>
      </c>
      <c r="K18" s="136">
        <v>5000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5000</v>
      </c>
    </row>
    <row r="19" spans="1:17" ht="15.75" x14ac:dyDescent="0.25">
      <c r="A19" s="6">
        <f t="shared" si="3"/>
        <v>10</v>
      </c>
      <c r="B19" s="135" t="s">
        <v>149</v>
      </c>
      <c r="C19" s="112" t="s">
        <v>77</v>
      </c>
      <c r="D19" s="105">
        <v>22000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05">
        <v>0</v>
      </c>
      <c r="K19" s="80">
        <v>5500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5500</v>
      </c>
    </row>
    <row r="20" spans="1:17" ht="15.75" x14ac:dyDescent="0.25">
      <c r="A20" s="6">
        <f t="shared" si="3"/>
        <v>11</v>
      </c>
      <c r="B20" s="135" t="s">
        <v>42</v>
      </c>
      <c r="C20" s="112" t="s">
        <v>52</v>
      </c>
      <c r="D20" s="105">
        <v>60000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05">
        <v>0</v>
      </c>
      <c r="K20" s="80">
        <v>10000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10000</v>
      </c>
    </row>
    <row r="21" spans="1:17" ht="15.75" x14ac:dyDescent="0.25">
      <c r="A21" s="6">
        <f t="shared" si="3"/>
        <v>12</v>
      </c>
      <c r="B21" s="135" t="s">
        <v>150</v>
      </c>
      <c r="C21" s="110" t="s">
        <v>78</v>
      </c>
      <c r="D21" s="4">
        <v>28000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05">
        <v>0</v>
      </c>
      <c r="K21" s="80">
        <v>7000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7000</v>
      </c>
    </row>
    <row r="22" spans="1:17" ht="15.75" x14ac:dyDescent="0.25">
      <c r="A22" s="6">
        <f t="shared" si="3"/>
        <v>13</v>
      </c>
      <c r="B22" s="135" t="s">
        <v>151</v>
      </c>
      <c r="C22" s="111" t="s">
        <v>79</v>
      </c>
      <c r="D22" s="4">
        <v>60000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105">
        <v>0</v>
      </c>
      <c r="K22" s="80">
        <v>15000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15000</v>
      </c>
    </row>
    <row r="23" spans="1:17" ht="15.75" x14ac:dyDescent="0.25">
      <c r="A23" s="6">
        <f t="shared" si="3"/>
        <v>14</v>
      </c>
      <c r="B23" s="135" t="s">
        <v>152</v>
      </c>
      <c r="C23" s="114" t="s">
        <v>80</v>
      </c>
      <c r="D23" s="105">
        <v>32000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105">
        <v>0</v>
      </c>
      <c r="K23" s="80">
        <v>8000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8000</v>
      </c>
    </row>
    <row r="24" spans="1:17" ht="15.75" x14ac:dyDescent="0.25">
      <c r="A24" s="6">
        <f t="shared" si="3"/>
        <v>15</v>
      </c>
      <c r="B24" s="135" t="s">
        <v>153</v>
      </c>
      <c r="C24" s="111" t="s">
        <v>81</v>
      </c>
      <c r="D24" s="4">
        <v>32000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105">
        <v>0</v>
      </c>
      <c r="K24" s="80">
        <v>8000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8000</v>
      </c>
    </row>
    <row r="25" spans="1:17" ht="15.75" x14ac:dyDescent="0.25">
      <c r="A25" s="6">
        <f t="shared" si="3"/>
        <v>16</v>
      </c>
      <c r="B25" s="135" t="s">
        <v>154</v>
      </c>
      <c r="C25" s="114" t="s">
        <v>82</v>
      </c>
      <c r="D25" s="4">
        <v>36000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105">
        <v>0</v>
      </c>
      <c r="K25" s="80">
        <v>12000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12000</v>
      </c>
    </row>
    <row r="26" spans="1:17" ht="15.75" x14ac:dyDescent="0.25">
      <c r="A26" s="6">
        <f t="shared" si="3"/>
        <v>17</v>
      </c>
      <c r="B26" s="135" t="s">
        <v>155</v>
      </c>
      <c r="C26" s="111" t="s">
        <v>83</v>
      </c>
      <c r="D26" s="4">
        <v>60000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105">
        <v>0</v>
      </c>
      <c r="K26" s="80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15000</v>
      </c>
    </row>
    <row r="27" spans="1:17" ht="15.75" x14ac:dyDescent="0.25">
      <c r="A27" s="6">
        <f t="shared" si="3"/>
        <v>18</v>
      </c>
      <c r="B27" s="135" t="s">
        <v>156</v>
      </c>
      <c r="C27" s="111" t="s">
        <v>84</v>
      </c>
      <c r="D27" s="4">
        <v>53125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105">
        <v>0</v>
      </c>
      <c r="K27" s="80">
        <v>12500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12500</v>
      </c>
    </row>
    <row r="28" spans="1:17" ht="15.75" x14ac:dyDescent="0.25">
      <c r="A28" s="6">
        <f t="shared" si="3"/>
        <v>19</v>
      </c>
      <c r="B28" s="135" t="s">
        <v>157</v>
      </c>
      <c r="C28" s="104" t="s">
        <v>85</v>
      </c>
      <c r="D28" s="4">
        <v>48000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105">
        <v>0</v>
      </c>
      <c r="K28" s="80">
        <v>12000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158</v>
      </c>
      <c r="C29" s="111" t="s">
        <v>86</v>
      </c>
      <c r="D29" s="4">
        <v>36500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105">
        <v>0</v>
      </c>
      <c r="K29" s="80">
        <v>8000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8000</v>
      </c>
    </row>
    <row r="30" spans="1:17" ht="15.75" x14ac:dyDescent="0.25">
      <c r="A30" s="6">
        <f t="shared" si="3"/>
        <v>21</v>
      </c>
      <c r="B30" s="135" t="s">
        <v>159</v>
      </c>
      <c r="C30" s="111" t="s">
        <v>87</v>
      </c>
      <c r="D30" s="4">
        <v>48000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105">
        <v>0</v>
      </c>
      <c r="K30" s="80">
        <v>12000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12000</v>
      </c>
    </row>
    <row r="31" spans="1:17" ht="15.75" x14ac:dyDescent="0.25">
      <c r="A31" s="6">
        <f t="shared" si="3"/>
        <v>22</v>
      </c>
      <c r="B31" s="135" t="s">
        <v>160</v>
      </c>
      <c r="C31" s="111" t="s">
        <v>88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105">
        <v>0</v>
      </c>
      <c r="K31" s="80">
        <v>12000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12000</v>
      </c>
    </row>
    <row r="32" spans="1:17" ht="15.75" x14ac:dyDescent="0.25">
      <c r="A32" s="6">
        <f t="shared" si="3"/>
        <v>23</v>
      </c>
      <c r="B32" s="135" t="s">
        <v>161</v>
      </c>
      <c r="C32" s="115" t="s">
        <v>89</v>
      </c>
      <c r="D32" s="4">
        <v>32000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105">
        <v>0</v>
      </c>
      <c r="K32" s="80">
        <v>8000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8000</v>
      </c>
    </row>
    <row r="33" spans="1:17" ht="15.75" x14ac:dyDescent="0.25">
      <c r="A33" s="6">
        <f t="shared" si="3"/>
        <v>24</v>
      </c>
      <c r="B33" s="135" t="s">
        <v>162</v>
      </c>
      <c r="C33" s="115" t="s">
        <v>90</v>
      </c>
      <c r="D33" s="4">
        <v>32000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105">
        <v>0</v>
      </c>
      <c r="K33" s="80">
        <v>8000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8000</v>
      </c>
    </row>
    <row r="34" spans="1:17" ht="15.75" x14ac:dyDescent="0.25">
      <c r="A34" s="6">
        <f t="shared" si="3"/>
        <v>25</v>
      </c>
      <c r="B34" s="135" t="s">
        <v>163</v>
      </c>
      <c r="C34" s="116" t="s">
        <v>91</v>
      </c>
      <c r="D34" s="138">
        <v>28000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137">
        <v>0</v>
      </c>
      <c r="K34" s="136">
        <v>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7000</v>
      </c>
    </row>
    <row r="35" spans="1:17" ht="15.75" x14ac:dyDescent="0.25">
      <c r="A35" s="6">
        <f t="shared" si="3"/>
        <v>26</v>
      </c>
      <c r="B35" s="135" t="s">
        <v>164</v>
      </c>
      <c r="C35" s="111" t="s">
        <v>92</v>
      </c>
      <c r="D35" s="4">
        <v>72000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105">
        <v>0</v>
      </c>
      <c r="K35" s="80">
        <v>12000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165</v>
      </c>
      <c r="C36" s="111" t="s">
        <v>93</v>
      </c>
      <c r="D36" s="105">
        <v>60000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105">
        <v>0</v>
      </c>
      <c r="K36" s="80">
        <v>10000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10000</v>
      </c>
    </row>
    <row r="37" spans="1:17" ht="15.75" x14ac:dyDescent="0.25">
      <c r="A37" s="6">
        <f t="shared" si="3"/>
        <v>28</v>
      </c>
      <c r="B37" s="135" t="s">
        <v>166</v>
      </c>
      <c r="C37" s="111" t="s">
        <v>94</v>
      </c>
      <c r="D37" s="4">
        <v>42000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05">
        <v>0</v>
      </c>
      <c r="K37" s="80">
        <v>7000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7000</v>
      </c>
    </row>
    <row r="38" spans="1:17" ht="15.75" x14ac:dyDescent="0.25">
      <c r="A38" s="6">
        <f t="shared" si="3"/>
        <v>29</v>
      </c>
      <c r="B38" s="135" t="s">
        <v>167</v>
      </c>
      <c r="C38" s="104" t="s">
        <v>95</v>
      </c>
      <c r="D38" s="4">
        <v>24000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105">
        <v>0</v>
      </c>
      <c r="K38" s="80">
        <v>6000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6000</v>
      </c>
    </row>
    <row r="39" spans="1:17" ht="15.75" x14ac:dyDescent="0.25">
      <c r="A39" s="6">
        <f t="shared" si="3"/>
        <v>30</v>
      </c>
      <c r="B39" s="135" t="s">
        <v>168</v>
      </c>
      <c r="C39" s="111" t="s">
        <v>96</v>
      </c>
      <c r="D39" s="4">
        <v>24000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105">
        <v>0</v>
      </c>
      <c r="K39" s="80">
        <v>6000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6000</v>
      </c>
    </row>
    <row r="40" spans="1:17" ht="15.75" x14ac:dyDescent="0.25">
      <c r="A40" s="6">
        <f t="shared" si="3"/>
        <v>31</v>
      </c>
      <c r="B40" s="135" t="s">
        <v>169</v>
      </c>
      <c r="C40" s="111" t="s">
        <v>97</v>
      </c>
      <c r="D40" s="4">
        <v>48000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105">
        <v>0</v>
      </c>
      <c r="K40" s="80">
        <v>12000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12000</v>
      </c>
    </row>
    <row r="41" spans="1:17" ht="15.75" x14ac:dyDescent="0.25">
      <c r="A41" s="6">
        <f t="shared" si="3"/>
        <v>32</v>
      </c>
      <c r="B41" s="135" t="s">
        <v>170</v>
      </c>
      <c r="C41" s="117" t="s">
        <v>98</v>
      </c>
      <c r="D41" s="4">
        <v>48000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105">
        <v>0</v>
      </c>
      <c r="K41" s="80">
        <v>12000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12000</v>
      </c>
    </row>
    <row r="42" spans="1:17" ht="15.75" x14ac:dyDescent="0.25">
      <c r="A42" s="6">
        <f t="shared" si="3"/>
        <v>33</v>
      </c>
      <c r="B42" s="135" t="s">
        <v>171</v>
      </c>
      <c r="C42" s="104" t="s">
        <v>99</v>
      </c>
      <c r="D42" s="4">
        <v>32000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105">
        <v>0</v>
      </c>
      <c r="K42" s="80">
        <v>8000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8000</v>
      </c>
    </row>
    <row r="43" spans="1:17" ht="15.75" x14ac:dyDescent="0.25">
      <c r="A43" s="6">
        <f t="shared" si="3"/>
        <v>34</v>
      </c>
      <c r="B43" s="135" t="s">
        <v>172</v>
      </c>
      <c r="C43" s="115" t="s">
        <v>100</v>
      </c>
      <c r="D43" s="4">
        <v>32000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105">
        <v>0</v>
      </c>
      <c r="K43" s="80">
        <v>8000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8000</v>
      </c>
    </row>
    <row r="44" spans="1:17" ht="15.75" x14ac:dyDescent="0.25">
      <c r="A44" s="6">
        <f t="shared" si="3"/>
        <v>35</v>
      </c>
      <c r="B44" s="135" t="s">
        <v>173</v>
      </c>
      <c r="C44" s="118" t="s">
        <v>101</v>
      </c>
      <c r="D44" s="4">
        <v>32000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105">
        <v>0</v>
      </c>
      <c r="K44" s="80">
        <v>8000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8000</v>
      </c>
    </row>
    <row r="45" spans="1:17" ht="15.75" x14ac:dyDescent="0.25">
      <c r="A45" s="6">
        <f t="shared" si="3"/>
        <v>36</v>
      </c>
      <c r="B45" s="135" t="s">
        <v>174</v>
      </c>
      <c r="C45" s="117" t="s">
        <v>102</v>
      </c>
      <c r="D45" s="4">
        <v>36000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105">
        <v>0</v>
      </c>
      <c r="K45" s="80">
        <v>12000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175</v>
      </c>
      <c r="C46" s="111" t="s">
        <v>103</v>
      </c>
      <c r="D46" s="4">
        <v>28000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105">
        <v>0</v>
      </c>
      <c r="K46" s="80">
        <v>7000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7000</v>
      </c>
    </row>
    <row r="47" spans="1:17" ht="15.75" x14ac:dyDescent="0.25">
      <c r="A47" s="6">
        <f t="shared" si="3"/>
        <v>38</v>
      </c>
      <c r="B47" s="135" t="s">
        <v>178</v>
      </c>
      <c r="C47" s="115" t="s">
        <v>106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105">
        <v>0</v>
      </c>
      <c r="K47" s="80">
        <v>10000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10000</v>
      </c>
    </row>
    <row r="48" spans="1:17" ht="15.75" x14ac:dyDescent="0.25">
      <c r="A48" s="6">
        <f t="shared" si="3"/>
        <v>39</v>
      </c>
      <c r="B48" s="135" t="s">
        <v>43</v>
      </c>
      <c r="C48" s="111" t="s">
        <v>53</v>
      </c>
      <c r="D48" s="105">
        <v>21000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105">
        <v>0</v>
      </c>
      <c r="K48" s="80">
        <v>7000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7000</v>
      </c>
    </row>
    <row r="49" spans="1:17" ht="15.75" x14ac:dyDescent="0.25">
      <c r="A49" s="6">
        <f t="shared" si="3"/>
        <v>40</v>
      </c>
      <c r="B49" s="135" t="s">
        <v>44</v>
      </c>
      <c r="C49" s="104" t="s">
        <v>54</v>
      </c>
      <c r="D49" s="105">
        <v>48000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105">
        <v>0</v>
      </c>
      <c r="K49" s="80">
        <v>12000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12000</v>
      </c>
    </row>
    <row r="50" spans="1:17" ht="15.75" x14ac:dyDescent="0.25">
      <c r="A50" s="6">
        <f t="shared" si="3"/>
        <v>41</v>
      </c>
      <c r="B50" s="135" t="s">
        <v>45</v>
      </c>
      <c r="C50" s="114" t="s">
        <v>55</v>
      </c>
      <c r="D50" s="105">
        <v>28000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05">
        <v>0</v>
      </c>
      <c r="K50" s="80">
        <v>7000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46</v>
      </c>
      <c r="C51" s="111" t="s">
        <v>56</v>
      </c>
      <c r="D51" s="105">
        <v>28000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05">
        <v>0</v>
      </c>
      <c r="K51" s="80">
        <v>7000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47</v>
      </c>
      <c r="C52" s="111" t="s">
        <v>57</v>
      </c>
      <c r="D52" s="105">
        <v>28000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105">
        <v>0</v>
      </c>
      <c r="K52" s="80">
        <v>7000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7000</v>
      </c>
    </row>
    <row r="53" spans="1:17" ht="15.75" x14ac:dyDescent="0.25">
      <c r="A53" s="6">
        <f t="shared" si="3"/>
        <v>44</v>
      </c>
      <c r="B53" s="135" t="s">
        <v>179</v>
      </c>
      <c r="C53" s="110" t="s">
        <v>107</v>
      </c>
      <c r="D53" s="105">
        <v>18000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105">
        <v>0</v>
      </c>
      <c r="K53" s="80">
        <v>6000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6000</v>
      </c>
    </row>
    <row r="54" spans="1:17" ht="15.75" x14ac:dyDescent="0.25">
      <c r="A54" s="6">
        <f t="shared" si="3"/>
        <v>45</v>
      </c>
      <c r="B54" s="135" t="s">
        <v>180</v>
      </c>
      <c r="C54" s="110" t="s">
        <v>108</v>
      </c>
      <c r="D54" s="105">
        <v>18000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105">
        <v>0</v>
      </c>
      <c r="K54" s="80">
        <v>6000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6000</v>
      </c>
    </row>
    <row r="55" spans="1:17" ht="15.75" x14ac:dyDescent="0.25">
      <c r="A55" s="6">
        <f t="shared" si="3"/>
        <v>46</v>
      </c>
      <c r="B55" s="135" t="s">
        <v>48</v>
      </c>
      <c r="C55" s="104" t="s">
        <v>58</v>
      </c>
      <c r="D55" s="105">
        <v>72000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105">
        <v>0</v>
      </c>
      <c r="K55" s="80">
        <v>12000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12000</v>
      </c>
    </row>
    <row r="56" spans="1:17" ht="15.75" x14ac:dyDescent="0.25">
      <c r="A56" s="6">
        <f t="shared" si="3"/>
        <v>47</v>
      </c>
      <c r="B56" s="135" t="s">
        <v>181</v>
      </c>
      <c r="C56" s="104" t="s">
        <v>109</v>
      </c>
      <c r="D56" s="105">
        <v>90000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105">
        <v>0</v>
      </c>
      <c r="K56" s="80">
        <v>25000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25000</v>
      </c>
    </row>
    <row r="57" spans="1:17" ht="15.75" x14ac:dyDescent="0.25">
      <c r="A57" s="6">
        <f t="shared" si="3"/>
        <v>48</v>
      </c>
      <c r="B57" s="135" t="s">
        <v>182</v>
      </c>
      <c r="C57" s="111" t="s">
        <v>110</v>
      </c>
      <c r="D57" s="105">
        <v>18000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105">
        <v>0</v>
      </c>
      <c r="K57" s="80">
        <v>6000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6000</v>
      </c>
    </row>
    <row r="58" spans="1:17" ht="15.75" x14ac:dyDescent="0.25">
      <c r="A58" s="6">
        <f t="shared" si="3"/>
        <v>49</v>
      </c>
      <c r="B58" s="135" t="s">
        <v>183</v>
      </c>
      <c r="C58" s="104" t="s">
        <v>111</v>
      </c>
      <c r="D58" s="105">
        <v>72000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105">
        <v>0</v>
      </c>
      <c r="K58" s="80">
        <v>12000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12000</v>
      </c>
    </row>
    <row r="59" spans="1:17" ht="15.75" x14ac:dyDescent="0.25">
      <c r="A59" s="6">
        <f t="shared" si="3"/>
        <v>50</v>
      </c>
      <c r="B59" s="135" t="s">
        <v>49</v>
      </c>
      <c r="C59" s="111" t="s">
        <v>59</v>
      </c>
      <c r="D59" s="105">
        <v>28000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105">
        <v>0</v>
      </c>
      <c r="K59" s="80">
        <v>7000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7000</v>
      </c>
    </row>
    <row r="60" spans="1:17" ht="15.75" x14ac:dyDescent="0.25">
      <c r="A60" s="6">
        <f t="shared" si="3"/>
        <v>51</v>
      </c>
      <c r="B60" s="135" t="s">
        <v>184</v>
      </c>
      <c r="C60" s="111" t="s">
        <v>112</v>
      </c>
      <c r="D60" s="105">
        <v>34000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105">
        <v>0</v>
      </c>
      <c r="K60" s="80">
        <v>8500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8500</v>
      </c>
    </row>
    <row r="61" spans="1:17" ht="15.75" x14ac:dyDescent="0.25">
      <c r="A61" s="6">
        <f t="shared" si="3"/>
        <v>52</v>
      </c>
      <c r="B61" s="135" t="s">
        <v>185</v>
      </c>
      <c r="C61" s="111" t="s">
        <v>113</v>
      </c>
      <c r="D61" s="105">
        <v>72000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105">
        <v>0</v>
      </c>
      <c r="K61" s="80">
        <v>12000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12000</v>
      </c>
    </row>
    <row r="62" spans="1:17" ht="15.75" x14ac:dyDescent="0.25">
      <c r="A62" s="6">
        <f t="shared" si="3"/>
        <v>53</v>
      </c>
      <c r="B62" s="135" t="s">
        <v>50</v>
      </c>
      <c r="C62" s="111" t="s">
        <v>60</v>
      </c>
      <c r="D62" s="105">
        <v>28000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105">
        <v>0</v>
      </c>
      <c r="K62" s="80">
        <v>7000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7000</v>
      </c>
    </row>
    <row r="63" spans="1:17" ht="15.75" x14ac:dyDescent="0.25">
      <c r="A63" s="6">
        <f t="shared" si="3"/>
        <v>54</v>
      </c>
      <c r="B63" s="135" t="s">
        <v>186</v>
      </c>
      <c r="C63" s="111" t="s">
        <v>114</v>
      </c>
      <c r="D63" s="105">
        <v>12000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105">
        <v>0</v>
      </c>
      <c r="K63" s="80">
        <v>3000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3000</v>
      </c>
    </row>
    <row r="64" spans="1:17" ht="15.75" x14ac:dyDescent="0.25">
      <c r="A64" s="6">
        <f t="shared" si="3"/>
        <v>55</v>
      </c>
      <c r="B64" s="135" t="s">
        <v>187</v>
      </c>
      <c r="C64" s="114" t="s">
        <v>115</v>
      </c>
      <c r="D64" s="105">
        <v>12000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105">
        <v>0</v>
      </c>
      <c r="K64" s="80">
        <v>3000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3000</v>
      </c>
    </row>
    <row r="65" spans="1:17" ht="15.75" x14ac:dyDescent="0.25">
      <c r="A65" s="6">
        <f t="shared" si="3"/>
        <v>56</v>
      </c>
      <c r="B65" s="135" t="s">
        <v>188</v>
      </c>
      <c r="C65" s="111" t="s">
        <v>116</v>
      </c>
      <c r="D65" s="105">
        <v>12000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105">
        <v>0</v>
      </c>
      <c r="K65" s="80">
        <v>3000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3000</v>
      </c>
    </row>
    <row r="66" spans="1:17" ht="15.75" x14ac:dyDescent="0.25">
      <c r="A66" s="6">
        <f t="shared" si="3"/>
        <v>57</v>
      </c>
      <c r="B66" s="135" t="s">
        <v>189</v>
      </c>
      <c r="C66" s="115" t="s">
        <v>117</v>
      </c>
      <c r="D66" s="105">
        <v>12000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105">
        <v>0</v>
      </c>
      <c r="K66" s="80">
        <v>3000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3000</v>
      </c>
    </row>
    <row r="67" spans="1:17" ht="15.75" x14ac:dyDescent="0.25">
      <c r="A67" s="6">
        <f t="shared" si="3"/>
        <v>58</v>
      </c>
      <c r="B67" s="135" t="s">
        <v>190</v>
      </c>
      <c r="C67" s="115" t="s">
        <v>118</v>
      </c>
      <c r="D67" s="105">
        <v>14000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105">
        <v>0</v>
      </c>
      <c r="K67" s="80">
        <v>3500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3500</v>
      </c>
    </row>
    <row r="68" spans="1:17" ht="15.75" x14ac:dyDescent="0.25">
      <c r="A68" s="6">
        <f t="shared" si="3"/>
        <v>59</v>
      </c>
      <c r="B68" s="135" t="s">
        <v>191</v>
      </c>
      <c r="C68" s="111" t="s">
        <v>119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105">
        <v>0</v>
      </c>
      <c r="K68" s="80">
        <v>3000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192</v>
      </c>
      <c r="C69" s="115" t="s">
        <v>120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105">
        <v>0</v>
      </c>
      <c r="K69" s="80">
        <v>3000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193</v>
      </c>
      <c r="C70" s="115" t="s">
        <v>121</v>
      </c>
      <c r="D70" s="105">
        <v>24000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105">
        <v>0</v>
      </c>
      <c r="K70" s="80">
        <v>6000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ref="Q70:Q84" si="4">SUM(E70:P70)</f>
        <v>6000</v>
      </c>
    </row>
    <row r="71" spans="1:17" ht="15.75" x14ac:dyDescent="0.25">
      <c r="A71" s="6">
        <f t="shared" ref="A71:A84" si="5">1+A70</f>
        <v>62</v>
      </c>
      <c r="B71" s="135" t="s">
        <v>194</v>
      </c>
      <c r="C71" s="115" t="s">
        <v>122</v>
      </c>
      <c r="D71" s="132">
        <v>10000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132">
        <v>0</v>
      </c>
      <c r="K71" s="80">
        <v>5000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4"/>
        <v>5000</v>
      </c>
    </row>
    <row r="72" spans="1:17" ht="15.75" x14ac:dyDescent="0.25">
      <c r="A72" s="6">
        <f t="shared" si="5"/>
        <v>63</v>
      </c>
      <c r="B72" s="135" t="s">
        <v>195</v>
      </c>
      <c r="C72" s="115" t="s">
        <v>123</v>
      </c>
      <c r="D72" s="140">
        <v>6000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140">
        <v>0</v>
      </c>
      <c r="K72" s="171">
        <v>3000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4"/>
        <v>3000</v>
      </c>
    </row>
    <row r="73" spans="1:17" ht="15.75" x14ac:dyDescent="0.25">
      <c r="A73" s="6">
        <f t="shared" si="5"/>
        <v>64</v>
      </c>
      <c r="B73" s="135" t="s">
        <v>196</v>
      </c>
      <c r="C73" s="115" t="s">
        <v>124</v>
      </c>
      <c r="D73" s="132">
        <v>6000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132">
        <v>0</v>
      </c>
      <c r="K73" s="80">
        <v>3000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4"/>
        <v>3000</v>
      </c>
    </row>
    <row r="74" spans="1:17" ht="15.75" x14ac:dyDescent="0.25">
      <c r="A74" s="6">
        <f t="shared" si="5"/>
        <v>65</v>
      </c>
      <c r="B74" s="135" t="s">
        <v>197</v>
      </c>
      <c r="C74" s="115" t="s">
        <v>125</v>
      </c>
      <c r="D74" s="132">
        <v>6000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132">
        <v>0</v>
      </c>
      <c r="K74" s="80">
        <v>3000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4"/>
        <v>3000</v>
      </c>
    </row>
    <row r="75" spans="1:17" ht="15.75" x14ac:dyDescent="0.25">
      <c r="A75" s="6">
        <f t="shared" si="5"/>
        <v>66</v>
      </c>
      <c r="B75" s="135" t="s">
        <v>198</v>
      </c>
      <c r="C75" s="115" t="s">
        <v>126</v>
      </c>
      <c r="D75" s="141">
        <v>74000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141">
        <v>0</v>
      </c>
      <c r="K75" s="172">
        <v>15000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si="4"/>
        <v>15000</v>
      </c>
    </row>
    <row r="76" spans="1:17" ht="15.75" x14ac:dyDescent="0.25">
      <c r="A76" s="6">
        <f t="shared" si="5"/>
        <v>67</v>
      </c>
      <c r="B76" s="135" t="s">
        <v>199</v>
      </c>
      <c r="C76" s="115" t="s">
        <v>127</v>
      </c>
      <c r="D76" s="142">
        <v>6000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63">
        <v>0</v>
      </c>
      <c r="K76" s="158">
        <v>3000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3000</v>
      </c>
    </row>
    <row r="77" spans="1:17" ht="15.75" x14ac:dyDescent="0.25">
      <c r="A77" s="6">
        <f t="shared" si="5"/>
        <v>68</v>
      </c>
      <c r="B77" s="135" t="s">
        <v>200</v>
      </c>
      <c r="C77" s="115" t="s">
        <v>128</v>
      </c>
      <c r="D77" s="142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63">
        <v>0</v>
      </c>
      <c r="K77" s="158">
        <v>3000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ht="15.75" x14ac:dyDescent="0.25">
      <c r="A78" s="6">
        <f t="shared" si="5"/>
        <v>69</v>
      </c>
      <c r="B78" s="135" t="s">
        <v>201</v>
      </c>
      <c r="C78" s="115" t="s">
        <v>129</v>
      </c>
      <c r="D78" s="14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63">
        <v>0</v>
      </c>
      <c r="K78" s="158">
        <v>3000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ht="15.75" x14ac:dyDescent="0.25">
      <c r="A79" s="6">
        <f t="shared" si="5"/>
        <v>70</v>
      </c>
      <c r="B79" s="135" t="s">
        <v>202</v>
      </c>
      <c r="C79" s="115" t="s">
        <v>130</v>
      </c>
      <c r="D79" s="14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63">
        <v>0</v>
      </c>
      <c r="K79" s="158">
        <v>3000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ht="15.75" x14ac:dyDescent="0.25">
      <c r="A80" s="6">
        <f t="shared" si="5"/>
        <v>71</v>
      </c>
      <c r="B80" s="135" t="s">
        <v>203</v>
      </c>
      <c r="C80" s="115" t="s">
        <v>131</v>
      </c>
      <c r="D80" s="142">
        <v>6000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63">
        <v>0</v>
      </c>
      <c r="K80" s="158">
        <v>3000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3000</v>
      </c>
    </row>
    <row r="81" spans="1:20" ht="15.75" x14ac:dyDescent="0.25">
      <c r="A81" s="6">
        <f t="shared" si="5"/>
        <v>72</v>
      </c>
      <c r="B81" s="135" t="s">
        <v>204</v>
      </c>
      <c r="C81" s="115" t="s">
        <v>132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63">
        <v>0</v>
      </c>
      <c r="K81" s="158">
        <v>3000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ht="15.75" x14ac:dyDescent="0.25">
      <c r="A82" s="6">
        <f t="shared" si="5"/>
        <v>73</v>
      </c>
      <c r="B82" s="135" t="s">
        <v>205</v>
      </c>
      <c r="C82" s="115" t="s">
        <v>133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63">
        <v>0</v>
      </c>
      <c r="K82" s="158">
        <v>3000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ht="15.75" x14ac:dyDescent="0.25">
      <c r="A83" s="6">
        <f t="shared" si="5"/>
        <v>74</v>
      </c>
      <c r="B83" s="135" t="s">
        <v>206</v>
      </c>
      <c r="C83" s="115" t="s">
        <v>134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63">
        <v>0</v>
      </c>
      <c r="K83" s="158">
        <v>3000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ht="16.5" thickBot="1" x14ac:dyDescent="0.3">
      <c r="A84" s="6">
        <f t="shared" si="5"/>
        <v>75</v>
      </c>
      <c r="B84" s="139" t="s">
        <v>207</v>
      </c>
      <c r="C84" s="115" t="s">
        <v>135</v>
      </c>
      <c r="D84" s="143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64">
        <v>0</v>
      </c>
      <c r="K84" s="173">
        <v>3000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ht="15.75" thickBot="1" x14ac:dyDescent="0.3">
      <c r="A85" s="213" t="s">
        <v>6</v>
      </c>
      <c r="B85" s="214"/>
      <c r="C85" s="216"/>
      <c r="D85" s="20">
        <f t="shared" ref="D85:Q85" si="6">SUM(D10:D84)</f>
        <v>2307625</v>
      </c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0</v>
      </c>
      <c r="I85" s="107">
        <f t="shared" si="6"/>
        <v>0</v>
      </c>
      <c r="J85" s="107">
        <f t="shared" si="6"/>
        <v>0</v>
      </c>
      <c r="K85" s="168">
        <f t="shared" si="6"/>
        <v>571500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  <c r="Q85" s="20">
        <f t="shared" si="6"/>
        <v>571500</v>
      </c>
    </row>
    <row r="86" spans="1:20" ht="15.75" thickBot="1" x14ac:dyDescent="0.3">
      <c r="A86" s="203" t="s">
        <v>12</v>
      </c>
      <c r="B86" s="204"/>
      <c r="C86" s="204"/>
      <c r="D86" s="23">
        <f>SUM(+D7+D9+D85)</f>
        <v>2468625</v>
      </c>
      <c r="E86" s="23">
        <f>E7+E85</f>
        <v>0</v>
      </c>
      <c r="F86" s="23">
        <f>F7+F85</f>
        <v>0</v>
      </c>
      <c r="G86" s="23">
        <f>G7+G85</f>
        <v>0</v>
      </c>
      <c r="H86" s="23">
        <f>H7+H85</f>
        <v>0</v>
      </c>
      <c r="I86" s="108">
        <f>I7+I85</f>
        <v>0</v>
      </c>
      <c r="J86" s="108">
        <f>SUM(J7+J9+J85)</f>
        <v>0</v>
      </c>
      <c r="K86" s="161">
        <f>K7+K85+K9</f>
        <v>616000</v>
      </c>
      <c r="L86" s="23">
        <f>L7+L85</f>
        <v>0</v>
      </c>
      <c r="M86" s="23">
        <f>M7+M85</f>
        <v>0</v>
      </c>
      <c r="N86" s="23">
        <f>N7+N85</f>
        <v>0</v>
      </c>
      <c r="O86" s="23">
        <f>O7+O85</f>
        <v>0</v>
      </c>
      <c r="P86" s="23">
        <f>P7+P85</f>
        <v>0</v>
      </c>
      <c r="Q86" s="23">
        <f>SUM(J86:P86)</f>
        <v>616000</v>
      </c>
    </row>
    <row r="87" spans="1:20" x14ac:dyDescent="0.25">
      <c r="D87" s="1"/>
    </row>
    <row r="88" spans="1:20" ht="21" x14ac:dyDescent="0.35">
      <c r="A88" s="209" t="s">
        <v>14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</row>
    <row r="89" spans="1:20" s="175" customFormat="1" x14ac:dyDescent="0.25">
      <c r="E89" s="176" t="s">
        <v>35</v>
      </c>
      <c r="F89" s="176" t="s">
        <v>36</v>
      </c>
      <c r="G89" s="176" t="s">
        <v>18</v>
      </c>
      <c r="H89" s="176" t="s">
        <v>19</v>
      </c>
      <c r="I89" s="176" t="s">
        <v>20</v>
      </c>
      <c r="J89" s="176" t="s">
        <v>21</v>
      </c>
      <c r="K89" s="177" t="s">
        <v>17</v>
      </c>
      <c r="L89" s="162" t="s">
        <v>22</v>
      </c>
      <c r="M89" s="176" t="s">
        <v>23</v>
      </c>
      <c r="N89" s="176" t="s">
        <v>24</v>
      </c>
      <c r="O89" s="176" t="s">
        <v>25</v>
      </c>
      <c r="P89" s="176" t="s">
        <v>26</v>
      </c>
      <c r="Q89" s="176"/>
      <c r="R89" s="178"/>
      <c r="S89" s="178"/>
      <c r="T89" s="178"/>
    </row>
    <row r="90" spans="1:20" ht="45" x14ac:dyDescent="0.25">
      <c r="A90" s="103" t="s">
        <v>62</v>
      </c>
      <c r="B90" s="11" t="s">
        <v>1</v>
      </c>
      <c r="C90" s="11" t="s">
        <v>0</v>
      </c>
      <c r="D90" s="11" t="s">
        <v>3</v>
      </c>
      <c r="E90" s="27" t="s">
        <v>28</v>
      </c>
      <c r="F90" s="27" t="s">
        <v>27</v>
      </c>
      <c r="G90" s="50" t="s">
        <v>29</v>
      </c>
      <c r="H90" s="50" t="s">
        <v>8</v>
      </c>
      <c r="I90" s="50" t="s">
        <v>9</v>
      </c>
      <c r="J90" s="50" t="s">
        <v>10</v>
      </c>
      <c r="K90" s="165" t="s">
        <v>30</v>
      </c>
      <c r="L90" s="46" t="s">
        <v>31</v>
      </c>
      <c r="M90" s="30" t="s">
        <v>11</v>
      </c>
      <c r="N90" s="30" t="s">
        <v>32</v>
      </c>
      <c r="O90" s="30" t="s">
        <v>37</v>
      </c>
      <c r="P90" s="30" t="s">
        <v>38</v>
      </c>
      <c r="Q90" s="14" t="s">
        <v>16</v>
      </c>
      <c r="R90" s="37"/>
      <c r="S90" s="37"/>
      <c r="T90" s="38"/>
    </row>
    <row r="91" spans="1:20" ht="15.75" thickBot="1" x14ac:dyDescent="0.3">
      <c r="A91" s="32"/>
      <c r="B91" s="32"/>
      <c r="C91" s="33"/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165">
        <v>0</v>
      </c>
      <c r="L91" s="97">
        <v>0</v>
      </c>
      <c r="M91" s="96">
        <v>0</v>
      </c>
      <c r="N91" s="96">
        <v>0</v>
      </c>
      <c r="O91" s="96">
        <v>0</v>
      </c>
      <c r="P91" s="96">
        <v>0</v>
      </c>
      <c r="Q91" s="81">
        <f>SUM(J91:P91)</f>
        <v>0</v>
      </c>
      <c r="R91" s="39"/>
      <c r="S91" s="39"/>
      <c r="T91" s="39"/>
    </row>
    <row r="92" spans="1:20" ht="15.75" thickBot="1" x14ac:dyDescent="0.3">
      <c r="A92" s="210" t="s">
        <v>6</v>
      </c>
      <c r="B92" s="211"/>
      <c r="C92" s="211"/>
      <c r="D92" s="101">
        <f t="shared" ref="D92:Q92" si="7">SUM(D91:D91)</f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0</v>
      </c>
      <c r="K92" s="165">
        <f t="shared" si="7"/>
        <v>0</v>
      </c>
      <c r="L92" s="99">
        <f t="shared" si="7"/>
        <v>0</v>
      </c>
      <c r="M92" s="21">
        <f t="shared" si="7"/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100">
        <f t="shared" si="7"/>
        <v>0</v>
      </c>
      <c r="R92" s="40"/>
      <c r="S92" s="40"/>
      <c r="T92" s="40"/>
    </row>
    <row r="93" spans="1:20" ht="15.75" thickBot="1" x14ac:dyDescent="0.3">
      <c r="A93" s="203" t="s">
        <v>12</v>
      </c>
      <c r="B93" s="204"/>
      <c r="C93" s="204"/>
      <c r="D93" s="24">
        <f>D92</f>
        <v>0</v>
      </c>
      <c r="E93" s="24">
        <f t="shared" ref="E93:Q93" si="8">E92</f>
        <v>0</v>
      </c>
      <c r="F93" s="24">
        <f t="shared" si="8"/>
        <v>0</v>
      </c>
      <c r="G93" s="24">
        <f t="shared" si="8"/>
        <v>0</v>
      </c>
      <c r="H93" s="24">
        <f t="shared" si="8"/>
        <v>0</v>
      </c>
      <c r="I93" s="24">
        <f t="shared" si="8"/>
        <v>0</v>
      </c>
      <c r="J93" s="24">
        <f t="shared" si="8"/>
        <v>0</v>
      </c>
      <c r="K93" s="165">
        <f t="shared" si="8"/>
        <v>0</v>
      </c>
      <c r="L93" s="24">
        <f t="shared" si="8"/>
        <v>0</v>
      </c>
      <c r="M93" s="24">
        <f t="shared" si="8"/>
        <v>0</v>
      </c>
      <c r="N93" s="24">
        <f t="shared" si="8"/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41"/>
      <c r="S93" s="41"/>
      <c r="T93" s="41"/>
    </row>
    <row r="95" spans="1:20" ht="18.75" x14ac:dyDescent="0.3">
      <c r="A95" s="205" t="s">
        <v>33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</row>
    <row r="96" spans="1:20" s="175" customFormat="1" x14ac:dyDescent="0.25">
      <c r="E96" s="176" t="s">
        <v>35</v>
      </c>
      <c r="F96" s="176" t="s">
        <v>36</v>
      </c>
      <c r="G96" s="176" t="s">
        <v>18</v>
      </c>
      <c r="H96" s="176" t="s">
        <v>19</v>
      </c>
      <c r="I96" s="176" t="s">
        <v>20</v>
      </c>
      <c r="J96" s="162" t="s">
        <v>21</v>
      </c>
      <c r="K96" s="156" t="s">
        <v>17</v>
      </c>
      <c r="L96" s="162" t="s">
        <v>22</v>
      </c>
      <c r="M96" s="176" t="s">
        <v>23</v>
      </c>
      <c r="N96" s="176" t="s">
        <v>24</v>
      </c>
      <c r="O96" s="176" t="s">
        <v>25</v>
      </c>
      <c r="P96" s="176" t="s">
        <v>26</v>
      </c>
      <c r="Q96" s="176"/>
    </row>
    <row r="97" spans="1:17" ht="45" x14ac:dyDescent="0.25">
      <c r="A97" s="103" t="s">
        <v>62</v>
      </c>
      <c r="B97" s="11" t="s">
        <v>1</v>
      </c>
      <c r="C97" s="11" t="s">
        <v>0</v>
      </c>
      <c r="D97" s="11" t="s">
        <v>3</v>
      </c>
      <c r="E97" s="27" t="s">
        <v>61</v>
      </c>
      <c r="F97" s="27" t="s">
        <v>61</v>
      </c>
      <c r="G97" s="27" t="s">
        <v>61</v>
      </c>
      <c r="H97" s="27" t="s">
        <v>61</v>
      </c>
      <c r="I97" s="27" t="s">
        <v>61</v>
      </c>
      <c r="J97" s="50" t="s">
        <v>28</v>
      </c>
      <c r="K97" s="157" t="s">
        <v>61</v>
      </c>
      <c r="L97" s="27" t="s">
        <v>61</v>
      </c>
      <c r="M97" s="27" t="s">
        <v>61</v>
      </c>
      <c r="N97" s="27" t="s">
        <v>61</v>
      </c>
      <c r="O97" s="27" t="s">
        <v>61</v>
      </c>
      <c r="P97" s="27" t="s">
        <v>61</v>
      </c>
      <c r="Q97" s="14" t="s">
        <v>16</v>
      </c>
    </row>
    <row r="98" spans="1:17" ht="30" x14ac:dyDescent="0.25">
      <c r="A98" s="3">
        <v>1</v>
      </c>
      <c r="B98" s="148" t="s">
        <v>224</v>
      </c>
      <c r="C98" s="149" t="s">
        <v>227</v>
      </c>
      <c r="D98" s="174">
        <f>3240+23760</f>
        <v>27000</v>
      </c>
      <c r="E98" s="12">
        <v>0</v>
      </c>
      <c r="F98" s="12">
        <v>0</v>
      </c>
      <c r="G98" s="26">
        <v>0</v>
      </c>
      <c r="H98" s="26">
        <v>0</v>
      </c>
      <c r="I98" s="26">
        <v>0</v>
      </c>
      <c r="J98" s="166">
        <v>0</v>
      </c>
      <c r="K98" s="167">
        <v>27000</v>
      </c>
      <c r="L98" s="26">
        <v>0</v>
      </c>
      <c r="M98" s="12">
        <v>0</v>
      </c>
      <c r="N98" s="12">
        <v>0</v>
      </c>
      <c r="O98" s="12">
        <v>0</v>
      </c>
      <c r="P98" s="12">
        <v>0</v>
      </c>
      <c r="Q98" s="12">
        <f>SUM(E98:P98)</f>
        <v>27000</v>
      </c>
    </row>
    <row r="99" spans="1:17" ht="30" x14ac:dyDescent="0.25">
      <c r="A99" s="3">
        <f>1+A98</f>
        <v>2</v>
      </c>
      <c r="B99" s="148" t="s">
        <v>225</v>
      </c>
      <c r="C99" s="149" t="s">
        <v>228</v>
      </c>
      <c r="D99" s="174">
        <v>25500</v>
      </c>
      <c r="E99" s="12">
        <v>0</v>
      </c>
      <c r="F99" s="12">
        <v>0</v>
      </c>
      <c r="G99" s="26">
        <v>0</v>
      </c>
      <c r="H99" s="26">
        <v>0</v>
      </c>
      <c r="I99" s="26">
        <v>0</v>
      </c>
      <c r="J99" s="166">
        <v>0</v>
      </c>
      <c r="K99" s="167">
        <v>25500</v>
      </c>
      <c r="L99" s="26">
        <v>0</v>
      </c>
      <c r="M99" s="12">
        <v>0</v>
      </c>
      <c r="N99" s="12">
        <v>0</v>
      </c>
      <c r="O99" s="12">
        <v>0</v>
      </c>
      <c r="P99" s="12">
        <v>0</v>
      </c>
      <c r="Q99" s="12">
        <f>+K99</f>
        <v>25500</v>
      </c>
    </row>
    <row r="100" spans="1:17" ht="30.75" thickBot="1" x14ac:dyDescent="0.3">
      <c r="A100" s="3">
        <f t="shared" ref="A100" si="9">1+A99</f>
        <v>3</v>
      </c>
      <c r="B100" s="148" t="s">
        <v>226</v>
      </c>
      <c r="C100" s="149" t="s">
        <v>229</v>
      </c>
      <c r="D100" s="180">
        <v>25500</v>
      </c>
      <c r="E100" s="81">
        <v>0</v>
      </c>
      <c r="F100" s="81">
        <v>0</v>
      </c>
      <c r="G100" s="83">
        <v>0</v>
      </c>
      <c r="H100" s="83">
        <v>0</v>
      </c>
      <c r="I100" s="83">
        <v>0</v>
      </c>
      <c r="J100" s="182">
        <v>0</v>
      </c>
      <c r="K100" s="82">
        <v>25500</v>
      </c>
      <c r="L100" s="26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f>+K100</f>
        <v>25500</v>
      </c>
    </row>
    <row r="101" spans="1:17" ht="15.75" thickBot="1" x14ac:dyDescent="0.3">
      <c r="A101" s="225" t="s">
        <v>15</v>
      </c>
      <c r="B101" s="214"/>
      <c r="C101" s="215"/>
      <c r="D101" s="181">
        <f>SUM(D98:D98)</f>
        <v>27000</v>
      </c>
      <c r="E101" s="183">
        <f>SUM(E98:E98)</f>
        <v>0</v>
      </c>
      <c r="F101" s="183">
        <f>SUM(F98:F98)</f>
        <v>0</v>
      </c>
      <c r="G101" s="184">
        <v>0</v>
      </c>
      <c r="H101" s="184">
        <f>SUM(H98:H98)</f>
        <v>0</v>
      </c>
      <c r="I101" s="184">
        <f>SUM(I98:I98)</f>
        <v>0</v>
      </c>
      <c r="J101" s="184">
        <f>SUM(J98:J98)</f>
        <v>0</v>
      </c>
      <c r="K101" s="185">
        <f>SUM(K98:K100)</f>
        <v>78000</v>
      </c>
      <c r="L101" s="184">
        <f t="shared" ref="L101:Q101" si="10">SUM(L98:L98)</f>
        <v>0</v>
      </c>
      <c r="M101" s="184">
        <f t="shared" si="10"/>
        <v>0</v>
      </c>
      <c r="N101" s="184">
        <f t="shared" si="10"/>
        <v>0</v>
      </c>
      <c r="O101" s="184">
        <f t="shared" si="10"/>
        <v>0</v>
      </c>
      <c r="P101" s="184">
        <f t="shared" si="10"/>
        <v>0</v>
      </c>
      <c r="Q101" s="179">
        <f t="shared" si="10"/>
        <v>27000</v>
      </c>
    </row>
    <row r="102" spans="1:17" ht="30" x14ac:dyDescent="0.25">
      <c r="A102" s="150">
        <v>1</v>
      </c>
      <c r="B102" s="148" t="s">
        <v>230</v>
      </c>
      <c r="C102" s="149" t="s">
        <v>231</v>
      </c>
      <c r="D102" s="174">
        <f>1080+7920</f>
        <v>9000</v>
      </c>
      <c r="E102" s="151">
        <v>0</v>
      </c>
      <c r="F102" s="151">
        <v>0</v>
      </c>
      <c r="G102" s="152">
        <v>0</v>
      </c>
      <c r="H102" s="152">
        <v>0</v>
      </c>
      <c r="I102" s="152">
        <v>0</v>
      </c>
      <c r="J102" s="26">
        <v>0</v>
      </c>
      <c r="K102" s="170">
        <v>9000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f>SUM(E102:P102)</f>
        <v>9000</v>
      </c>
    </row>
    <row r="103" spans="1:17" ht="30" x14ac:dyDescent="0.25">
      <c r="A103" s="3">
        <f>1+A102</f>
        <v>2</v>
      </c>
      <c r="B103" s="148" t="s">
        <v>232</v>
      </c>
      <c r="C103" s="149" t="s">
        <v>217</v>
      </c>
      <c r="D103" s="174">
        <f>3207.6+23522.4</f>
        <v>26730</v>
      </c>
      <c r="E103" s="12">
        <v>0</v>
      </c>
      <c r="F103" s="12">
        <v>0</v>
      </c>
      <c r="G103" s="26">
        <v>0</v>
      </c>
      <c r="H103" s="26">
        <v>0</v>
      </c>
      <c r="I103" s="26">
        <v>0</v>
      </c>
      <c r="J103" s="26">
        <v>0</v>
      </c>
      <c r="K103" s="167">
        <f>+D103</f>
        <v>26730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ref="Q103:Q105" si="11">SUM(E103:P103)</f>
        <v>26730</v>
      </c>
    </row>
    <row r="104" spans="1:17" ht="30" x14ac:dyDescent="0.25">
      <c r="A104" s="3">
        <f t="shared" ref="A104:A121" si="12">1+A103</f>
        <v>3</v>
      </c>
      <c r="B104" s="148" t="s">
        <v>233</v>
      </c>
      <c r="C104" s="149" t="s">
        <v>231</v>
      </c>
      <c r="D104" s="174">
        <f>1080+7920</f>
        <v>9000</v>
      </c>
      <c r="E104" s="12">
        <v>0</v>
      </c>
      <c r="F104" s="12">
        <v>0</v>
      </c>
      <c r="G104" s="26">
        <v>0</v>
      </c>
      <c r="H104" s="26">
        <v>0</v>
      </c>
      <c r="I104" s="26">
        <v>0</v>
      </c>
      <c r="J104" s="26">
        <v>0</v>
      </c>
      <c r="K104" s="167">
        <f t="shared" ref="K104:K121" si="13">+D104</f>
        <v>9000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11"/>
        <v>9000</v>
      </c>
    </row>
    <row r="105" spans="1:17" ht="30" x14ac:dyDescent="0.25">
      <c r="A105" s="3">
        <f t="shared" si="12"/>
        <v>4</v>
      </c>
      <c r="B105" s="148" t="s">
        <v>234</v>
      </c>
      <c r="C105" s="149" t="s">
        <v>235</v>
      </c>
      <c r="D105" s="174">
        <f>2160+15840</f>
        <v>18000</v>
      </c>
      <c r="E105" s="12">
        <v>0</v>
      </c>
      <c r="F105" s="12">
        <v>0</v>
      </c>
      <c r="G105" s="26">
        <v>0</v>
      </c>
      <c r="H105" s="26">
        <v>0</v>
      </c>
      <c r="I105" s="26">
        <v>0</v>
      </c>
      <c r="J105" s="26">
        <v>0</v>
      </c>
      <c r="K105" s="167">
        <f t="shared" si="13"/>
        <v>18000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11"/>
        <v>18000</v>
      </c>
    </row>
    <row r="106" spans="1:17" ht="30" x14ac:dyDescent="0.25">
      <c r="A106" s="3">
        <f t="shared" si="12"/>
        <v>5</v>
      </c>
      <c r="B106" s="148" t="s">
        <v>236</v>
      </c>
      <c r="C106" s="149" t="s">
        <v>237</v>
      </c>
      <c r="D106" s="174">
        <f>2160+15840</f>
        <v>18000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26">
        <v>0</v>
      </c>
      <c r="K106" s="167">
        <f t="shared" si="13"/>
        <v>18000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>+K106</f>
        <v>18000</v>
      </c>
    </row>
    <row r="107" spans="1:17" ht="30" x14ac:dyDescent="0.25">
      <c r="A107" s="3">
        <f t="shared" si="12"/>
        <v>6</v>
      </c>
      <c r="B107" s="148" t="s">
        <v>238</v>
      </c>
      <c r="C107" s="149" t="s">
        <v>239</v>
      </c>
      <c r="D107" s="174">
        <f>9600+70400</f>
        <v>80000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26">
        <v>0</v>
      </c>
      <c r="K107" s="167">
        <f t="shared" si="13"/>
        <v>80000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ref="Q107:Q121" si="14">+K107</f>
        <v>80000</v>
      </c>
    </row>
    <row r="108" spans="1:17" ht="30" x14ac:dyDescent="0.25">
      <c r="A108" s="3">
        <f t="shared" si="12"/>
        <v>7</v>
      </c>
      <c r="B108" s="148" t="s">
        <v>240</v>
      </c>
      <c r="C108" s="149" t="s">
        <v>241</v>
      </c>
      <c r="D108" s="174">
        <f>9600+70400</f>
        <v>80000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26">
        <v>0</v>
      </c>
      <c r="K108" s="167">
        <f t="shared" si="13"/>
        <v>80000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4"/>
        <v>80000</v>
      </c>
    </row>
    <row r="109" spans="1:17" ht="30" x14ac:dyDescent="0.25">
      <c r="A109" s="3">
        <f t="shared" si="12"/>
        <v>8</v>
      </c>
      <c r="B109" s="148" t="s">
        <v>242</v>
      </c>
      <c r="C109" s="149" t="s">
        <v>243</v>
      </c>
      <c r="D109" s="174">
        <f t="shared" ref="D109:D111" si="15">2160+15840</f>
        <v>18000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26">
        <v>0</v>
      </c>
      <c r="K109" s="167">
        <f t="shared" si="13"/>
        <v>18000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4"/>
        <v>18000</v>
      </c>
    </row>
    <row r="110" spans="1:17" ht="30" x14ac:dyDescent="0.25">
      <c r="A110" s="3">
        <f t="shared" si="12"/>
        <v>9</v>
      </c>
      <c r="B110" s="148" t="s">
        <v>244</v>
      </c>
      <c r="C110" s="149" t="s">
        <v>245</v>
      </c>
      <c r="D110" s="174">
        <f t="shared" si="15"/>
        <v>18000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26">
        <v>0</v>
      </c>
      <c r="K110" s="167">
        <f t="shared" si="13"/>
        <v>18000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4"/>
        <v>18000</v>
      </c>
    </row>
    <row r="111" spans="1:17" ht="30" x14ac:dyDescent="0.25">
      <c r="A111" s="3">
        <f t="shared" si="12"/>
        <v>10</v>
      </c>
      <c r="B111" s="148" t="s">
        <v>246</v>
      </c>
      <c r="C111" s="149" t="s">
        <v>247</v>
      </c>
      <c r="D111" s="174">
        <f t="shared" si="15"/>
        <v>18000</v>
      </c>
      <c r="E111" s="12">
        <v>0</v>
      </c>
      <c r="F111" s="12">
        <v>0</v>
      </c>
      <c r="G111" s="26">
        <v>0</v>
      </c>
      <c r="H111" s="26">
        <v>0</v>
      </c>
      <c r="I111" s="26">
        <v>0</v>
      </c>
      <c r="J111" s="26">
        <v>0</v>
      </c>
      <c r="K111" s="167">
        <f t="shared" si="13"/>
        <v>18000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f t="shared" si="14"/>
        <v>18000</v>
      </c>
    </row>
    <row r="112" spans="1:17" ht="30" x14ac:dyDescent="0.25">
      <c r="A112" s="3">
        <f t="shared" si="12"/>
        <v>11</v>
      </c>
      <c r="B112" s="148" t="s">
        <v>248</v>
      </c>
      <c r="C112" s="149" t="s">
        <v>249</v>
      </c>
      <c r="D112" s="174">
        <v>33600</v>
      </c>
      <c r="E112" s="12">
        <v>0</v>
      </c>
      <c r="F112" s="12">
        <v>0</v>
      </c>
      <c r="G112" s="26">
        <v>0</v>
      </c>
      <c r="H112" s="26">
        <v>0</v>
      </c>
      <c r="I112" s="26">
        <v>0</v>
      </c>
      <c r="J112" s="26">
        <v>0</v>
      </c>
      <c r="K112" s="167">
        <f t="shared" si="13"/>
        <v>33600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f t="shared" si="14"/>
        <v>33600</v>
      </c>
    </row>
    <row r="113" spans="1:17" ht="30" x14ac:dyDescent="0.25">
      <c r="A113" s="3">
        <f t="shared" si="12"/>
        <v>12</v>
      </c>
      <c r="B113" s="148" t="s">
        <v>250</v>
      </c>
      <c r="C113" s="149" t="s">
        <v>251</v>
      </c>
      <c r="D113" s="174">
        <v>31500</v>
      </c>
      <c r="E113" s="12">
        <v>0</v>
      </c>
      <c r="F113" s="12">
        <v>0</v>
      </c>
      <c r="G113" s="26">
        <v>0</v>
      </c>
      <c r="H113" s="26">
        <v>0</v>
      </c>
      <c r="I113" s="26">
        <v>0</v>
      </c>
      <c r="J113" s="26">
        <v>0</v>
      </c>
      <c r="K113" s="167">
        <f t="shared" si="13"/>
        <v>31500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f t="shared" si="14"/>
        <v>31500</v>
      </c>
    </row>
    <row r="114" spans="1:17" ht="30" x14ac:dyDescent="0.25">
      <c r="A114" s="3">
        <f t="shared" si="12"/>
        <v>13</v>
      </c>
      <c r="B114" s="148" t="s">
        <v>252</v>
      </c>
      <c r="C114" s="149" t="s">
        <v>222</v>
      </c>
      <c r="D114" s="174">
        <v>21000</v>
      </c>
      <c r="E114" s="12">
        <v>0</v>
      </c>
      <c r="F114" s="12">
        <v>0</v>
      </c>
      <c r="G114" s="26">
        <v>0</v>
      </c>
      <c r="H114" s="26">
        <v>0</v>
      </c>
      <c r="I114" s="26">
        <v>0</v>
      </c>
      <c r="J114" s="26">
        <v>0</v>
      </c>
      <c r="K114" s="167">
        <f t="shared" si="13"/>
        <v>21000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f t="shared" si="14"/>
        <v>21000</v>
      </c>
    </row>
    <row r="115" spans="1:17" ht="30" x14ac:dyDescent="0.25">
      <c r="A115" s="3">
        <f t="shared" si="12"/>
        <v>14</v>
      </c>
      <c r="B115" s="148" t="s">
        <v>253</v>
      </c>
      <c r="C115" s="149" t="s">
        <v>254</v>
      </c>
      <c r="D115" s="174">
        <v>35000</v>
      </c>
      <c r="E115" s="12">
        <v>0</v>
      </c>
      <c r="F115" s="12">
        <v>0</v>
      </c>
      <c r="G115" s="26">
        <v>0</v>
      </c>
      <c r="H115" s="26">
        <v>0</v>
      </c>
      <c r="I115" s="26">
        <v>0</v>
      </c>
      <c r="J115" s="26">
        <v>0</v>
      </c>
      <c r="K115" s="167">
        <f t="shared" si="13"/>
        <v>35000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f>+K115</f>
        <v>35000</v>
      </c>
    </row>
    <row r="116" spans="1:17" ht="30" x14ac:dyDescent="0.25">
      <c r="A116" s="3">
        <f t="shared" si="12"/>
        <v>15</v>
      </c>
      <c r="B116" s="148" t="s">
        <v>255</v>
      </c>
      <c r="C116" s="149" t="s">
        <v>256</v>
      </c>
      <c r="D116" s="174">
        <v>33600</v>
      </c>
      <c r="E116" s="12">
        <v>0</v>
      </c>
      <c r="F116" s="12">
        <v>0</v>
      </c>
      <c r="G116" s="26">
        <v>0</v>
      </c>
      <c r="H116" s="26">
        <v>0</v>
      </c>
      <c r="I116" s="26">
        <v>0</v>
      </c>
      <c r="J116" s="26">
        <v>0</v>
      </c>
      <c r="K116" s="167">
        <f t="shared" si="13"/>
        <v>33600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14"/>
        <v>33600</v>
      </c>
    </row>
    <row r="117" spans="1:17" ht="30" x14ac:dyDescent="0.25">
      <c r="A117" s="3">
        <f t="shared" si="12"/>
        <v>16</v>
      </c>
      <c r="B117" s="148" t="s">
        <v>257</v>
      </c>
      <c r="C117" s="149" t="s">
        <v>258</v>
      </c>
      <c r="D117" s="174">
        <v>29400</v>
      </c>
      <c r="E117" s="12">
        <v>0</v>
      </c>
      <c r="F117" s="12">
        <v>0</v>
      </c>
      <c r="G117" s="26">
        <v>0</v>
      </c>
      <c r="H117" s="26">
        <v>0</v>
      </c>
      <c r="I117" s="26">
        <v>0</v>
      </c>
      <c r="J117" s="26">
        <v>0</v>
      </c>
      <c r="K117" s="167">
        <f t="shared" si="13"/>
        <v>29400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14"/>
        <v>29400</v>
      </c>
    </row>
    <row r="118" spans="1:17" ht="30" x14ac:dyDescent="0.25">
      <c r="A118" s="3">
        <f t="shared" si="12"/>
        <v>17</v>
      </c>
      <c r="B118" s="148" t="s">
        <v>259</v>
      </c>
      <c r="C118" s="149" t="s">
        <v>227</v>
      </c>
      <c r="D118" s="174">
        <v>63000</v>
      </c>
      <c r="E118" s="12">
        <v>0</v>
      </c>
      <c r="F118" s="12">
        <v>0</v>
      </c>
      <c r="G118" s="26">
        <v>0</v>
      </c>
      <c r="H118" s="26">
        <v>0</v>
      </c>
      <c r="I118" s="26">
        <v>0</v>
      </c>
      <c r="J118" s="26">
        <v>0</v>
      </c>
      <c r="K118" s="167">
        <f t="shared" si="13"/>
        <v>63000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14"/>
        <v>63000</v>
      </c>
    </row>
    <row r="119" spans="1:17" ht="30" x14ac:dyDescent="0.25">
      <c r="A119" s="3">
        <f t="shared" si="12"/>
        <v>18</v>
      </c>
      <c r="B119" s="148" t="s">
        <v>260</v>
      </c>
      <c r="C119" s="149" t="s">
        <v>261</v>
      </c>
      <c r="D119" s="174">
        <v>14850</v>
      </c>
      <c r="E119" s="12">
        <v>0</v>
      </c>
      <c r="F119" s="12">
        <v>0</v>
      </c>
      <c r="G119" s="26">
        <v>0</v>
      </c>
      <c r="H119" s="26">
        <v>0</v>
      </c>
      <c r="I119" s="26">
        <v>0</v>
      </c>
      <c r="J119" s="26">
        <v>0</v>
      </c>
      <c r="K119" s="167">
        <f>+D119</f>
        <v>14850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14"/>
        <v>14850</v>
      </c>
    </row>
    <row r="120" spans="1:17" ht="30" x14ac:dyDescent="0.25">
      <c r="A120" s="3">
        <f t="shared" si="12"/>
        <v>19</v>
      </c>
      <c r="B120" s="148" t="s">
        <v>262</v>
      </c>
      <c r="C120" s="149" t="s">
        <v>263</v>
      </c>
      <c r="D120" s="174">
        <v>17850</v>
      </c>
      <c r="E120" s="12">
        <v>0</v>
      </c>
      <c r="F120" s="12">
        <v>0</v>
      </c>
      <c r="G120" s="26">
        <v>0</v>
      </c>
      <c r="H120" s="26">
        <v>0</v>
      </c>
      <c r="I120" s="26">
        <v>0</v>
      </c>
      <c r="J120" s="26">
        <v>0</v>
      </c>
      <c r="K120" s="167">
        <f t="shared" si="13"/>
        <v>17850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14"/>
        <v>17850</v>
      </c>
    </row>
    <row r="121" spans="1:17" ht="30.75" thickBot="1" x14ac:dyDescent="0.3">
      <c r="A121" s="3">
        <f t="shared" si="12"/>
        <v>20</v>
      </c>
      <c r="B121" s="148" t="s">
        <v>264</v>
      </c>
      <c r="C121" s="149" t="s">
        <v>265</v>
      </c>
      <c r="D121" s="174">
        <v>90000</v>
      </c>
      <c r="E121" s="12">
        <v>0</v>
      </c>
      <c r="F121" s="12">
        <v>0</v>
      </c>
      <c r="G121" s="26">
        <v>0</v>
      </c>
      <c r="H121" s="26">
        <v>0</v>
      </c>
      <c r="I121" s="26">
        <v>0</v>
      </c>
      <c r="J121" s="26">
        <v>0</v>
      </c>
      <c r="K121" s="167">
        <f t="shared" si="13"/>
        <v>90000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14"/>
        <v>90000</v>
      </c>
    </row>
    <row r="122" spans="1:17" ht="15.75" thickBot="1" x14ac:dyDescent="0.3">
      <c r="A122" s="222" t="s">
        <v>34</v>
      </c>
      <c r="B122" s="223"/>
      <c r="C122" s="224"/>
      <c r="D122" s="92">
        <f>SUM(D102:D121)</f>
        <v>664530</v>
      </c>
      <c r="E122" s="181">
        <f t="shared" ref="E122:P122" si="16">SUM(E102:E102)</f>
        <v>0</v>
      </c>
      <c r="F122" s="181">
        <f t="shared" si="16"/>
        <v>0</v>
      </c>
      <c r="G122" s="186">
        <f t="shared" si="16"/>
        <v>0</v>
      </c>
      <c r="H122" s="186">
        <f t="shared" si="16"/>
        <v>0</v>
      </c>
      <c r="I122" s="186">
        <f t="shared" si="16"/>
        <v>0</v>
      </c>
      <c r="J122" s="186">
        <f t="shared" si="16"/>
        <v>0</v>
      </c>
      <c r="K122" s="187">
        <f t="shared" si="16"/>
        <v>9000</v>
      </c>
      <c r="L122" s="181">
        <f t="shared" si="16"/>
        <v>0</v>
      </c>
      <c r="M122" s="181">
        <f t="shared" si="16"/>
        <v>0</v>
      </c>
      <c r="N122" s="181">
        <f t="shared" si="16"/>
        <v>0</v>
      </c>
      <c r="O122" s="181">
        <f t="shared" si="16"/>
        <v>0</v>
      </c>
      <c r="P122" s="181">
        <f t="shared" si="16"/>
        <v>0</v>
      </c>
      <c r="Q122" s="90">
        <f>SUM(I122:P122)</f>
        <v>9000</v>
      </c>
    </row>
    <row r="123" spans="1:17" ht="15.75" thickBot="1" x14ac:dyDescent="0.3">
      <c r="A123" s="221" t="s">
        <v>12</v>
      </c>
      <c r="B123" s="221"/>
      <c r="C123" s="221"/>
      <c r="D123" s="24">
        <f>D101+D122</f>
        <v>691530</v>
      </c>
      <c r="E123" s="23">
        <f>E101+E122</f>
        <v>0</v>
      </c>
      <c r="F123" s="23">
        <f>F101+F122</f>
        <v>0</v>
      </c>
      <c r="G123" s="23">
        <f>G122+G101</f>
        <v>0</v>
      </c>
      <c r="H123" s="23">
        <f t="shared" ref="H123:P123" si="17">H101</f>
        <v>0</v>
      </c>
      <c r="I123" s="23">
        <f t="shared" si="17"/>
        <v>0</v>
      </c>
      <c r="J123" s="108">
        <f>SUM(+J101+J122)</f>
        <v>0</v>
      </c>
      <c r="K123" s="161">
        <f t="shared" si="17"/>
        <v>78000</v>
      </c>
      <c r="L123" s="23">
        <f t="shared" si="17"/>
        <v>0</v>
      </c>
      <c r="M123" s="23">
        <f t="shared" si="17"/>
        <v>0</v>
      </c>
      <c r="N123" s="23">
        <f t="shared" si="17"/>
        <v>0</v>
      </c>
      <c r="O123" s="23">
        <f t="shared" si="17"/>
        <v>0</v>
      </c>
      <c r="P123" s="23">
        <f t="shared" si="17"/>
        <v>0</v>
      </c>
      <c r="Q123" s="23">
        <f>SUM(J123:P123)</f>
        <v>78000</v>
      </c>
    </row>
  </sheetData>
  <mergeCells count="12">
    <mergeCell ref="A123:C123"/>
    <mergeCell ref="A2:Q2"/>
    <mergeCell ref="A7:C7"/>
    <mergeCell ref="A85:C85"/>
    <mergeCell ref="A86:C86"/>
    <mergeCell ref="A88:Q88"/>
    <mergeCell ref="A93:C93"/>
    <mergeCell ref="A95:Q95"/>
    <mergeCell ref="A101:C101"/>
    <mergeCell ref="A122:C122"/>
    <mergeCell ref="A9:C9"/>
    <mergeCell ref="A92:C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3" zoomScaleNormal="100" workbookViewId="0">
      <selection activeCell="E11" sqref="E11"/>
    </sheetView>
  </sheetViews>
  <sheetFormatPr baseColWidth="10" defaultRowHeight="15" x14ac:dyDescent="0.25"/>
  <cols>
    <col min="1" max="1" width="4.140625" customWidth="1"/>
    <col min="2" max="2" width="36.7109375" bestFit="1" customWidth="1"/>
    <col min="3" max="3" width="52.5703125" bestFit="1" customWidth="1"/>
    <col min="4" max="5" width="14.5703125" customWidth="1"/>
    <col min="6" max="6" width="12.85546875" customWidth="1"/>
    <col min="7" max="7" width="14.5703125" bestFit="1" customWidth="1"/>
  </cols>
  <sheetData>
    <row r="2" spans="1:8" x14ac:dyDescent="0.25">
      <c r="B2" s="226" t="s">
        <v>287</v>
      </c>
      <c r="C2" s="226"/>
    </row>
    <row r="3" spans="1:8" x14ac:dyDescent="0.25">
      <c r="B3" s="226" t="s">
        <v>288</v>
      </c>
      <c r="C3" s="226"/>
    </row>
    <row r="4" spans="1:8" x14ac:dyDescent="0.25">
      <c r="B4" s="226" t="s">
        <v>289</v>
      </c>
      <c r="C4" s="226"/>
    </row>
    <row r="5" spans="1:8" x14ac:dyDescent="0.25">
      <c r="B5" s="226" t="s">
        <v>290</v>
      </c>
      <c r="C5" s="226"/>
    </row>
    <row r="6" spans="1:8" ht="21" x14ac:dyDescent="0.35">
      <c r="A6" s="209"/>
      <c r="B6" s="209"/>
      <c r="C6" s="209"/>
      <c r="D6" s="209"/>
      <c r="E6" s="209"/>
      <c r="F6" s="209"/>
      <c r="G6" s="209"/>
    </row>
    <row r="7" spans="1:8" ht="15.75" thickBot="1" x14ac:dyDescent="0.3">
      <c r="E7" s="176" t="s">
        <v>25</v>
      </c>
      <c r="F7" s="176" t="s">
        <v>26</v>
      </c>
      <c r="G7" s="31"/>
    </row>
    <row r="8" spans="1:8" ht="45" x14ac:dyDescent="0.25">
      <c r="A8" s="103" t="s">
        <v>62</v>
      </c>
      <c r="B8" s="11" t="s">
        <v>1</v>
      </c>
      <c r="C8" s="11" t="s">
        <v>0</v>
      </c>
      <c r="D8" s="5" t="s">
        <v>3</v>
      </c>
      <c r="E8" s="30" t="s">
        <v>61</v>
      </c>
      <c r="F8" s="30" t="s">
        <v>61</v>
      </c>
      <c r="G8" s="14" t="s">
        <v>7</v>
      </c>
    </row>
    <row r="9" spans="1:8" ht="16.5" thickBot="1" x14ac:dyDescent="0.3">
      <c r="A9" s="3">
        <v>1</v>
      </c>
      <c r="B9" s="6"/>
      <c r="C9" s="104"/>
      <c r="D9" s="105">
        <v>0</v>
      </c>
      <c r="E9" s="81">
        <v>0</v>
      </c>
      <c r="F9" s="81">
        <v>0</v>
      </c>
      <c r="G9" s="12">
        <f>SUM(E9:F9)</f>
        <v>0</v>
      </c>
    </row>
    <row r="10" spans="1:8" ht="15.75" thickBot="1" x14ac:dyDescent="0.3">
      <c r="A10" s="213" t="s">
        <v>266</v>
      </c>
      <c r="B10" s="214"/>
      <c r="C10" s="215"/>
      <c r="D10" s="85">
        <f>SUM(D9:D9)</f>
        <v>0</v>
      </c>
      <c r="E10" s="188">
        <f t="shared" ref="E10:F10" si="0">+E9</f>
        <v>0</v>
      </c>
      <c r="F10" s="188">
        <f t="shared" si="0"/>
        <v>0</v>
      </c>
      <c r="G10" s="89">
        <f>SUM(G9:G9)</f>
        <v>0</v>
      </c>
    </row>
    <row r="11" spans="1:8" ht="16.5" thickBot="1" x14ac:dyDescent="0.3">
      <c r="A11" s="3">
        <v>1</v>
      </c>
      <c r="B11" s="6"/>
      <c r="C11" s="104"/>
      <c r="D11" s="105">
        <v>0</v>
      </c>
      <c r="E11" s="81">
        <v>0</v>
      </c>
      <c r="F11" s="81">
        <v>0</v>
      </c>
      <c r="G11" s="12">
        <f>SUM(E11:F11)</f>
        <v>0</v>
      </c>
    </row>
    <row r="12" spans="1:8" ht="15.75" thickBot="1" x14ac:dyDescent="0.3">
      <c r="A12" s="213" t="s">
        <v>5</v>
      </c>
      <c r="B12" s="214"/>
      <c r="C12" s="215"/>
      <c r="D12" s="85">
        <f>SUM(D11:D11)</f>
        <v>0</v>
      </c>
      <c r="E12" s="21">
        <f>SUM(E11)</f>
        <v>0</v>
      </c>
      <c r="F12" s="21">
        <f>SUM(F11)</f>
        <v>0</v>
      </c>
      <c r="G12" s="89">
        <f>SUM(G11:G11)</f>
        <v>0</v>
      </c>
    </row>
    <row r="13" spans="1:8" ht="15.75" thickBot="1" x14ac:dyDescent="0.3">
      <c r="A13" s="6">
        <v>1</v>
      </c>
      <c r="B13" s="190" t="s">
        <v>267</v>
      </c>
      <c r="C13" s="192" t="s">
        <v>268</v>
      </c>
      <c r="D13" s="105">
        <v>42000</v>
      </c>
      <c r="E13" s="194">
        <f>14700+16800</f>
        <v>31500</v>
      </c>
      <c r="F13" s="194"/>
      <c r="G13" s="195">
        <f>E13+F13</f>
        <v>31500</v>
      </c>
      <c r="H13" s="193"/>
    </row>
    <row r="14" spans="1:8" ht="15.75" thickBot="1" x14ac:dyDescent="0.3">
      <c r="A14" s="213" t="s">
        <v>4</v>
      </c>
      <c r="B14" s="214"/>
      <c r="C14" s="215"/>
      <c r="D14" s="85">
        <f>SUM(D13)</f>
        <v>42000</v>
      </c>
      <c r="E14" s="21">
        <f t="shared" ref="E14:F14" si="1">SUM(E13)</f>
        <v>31500</v>
      </c>
      <c r="F14" s="21">
        <f t="shared" si="1"/>
        <v>0</v>
      </c>
      <c r="G14" s="89">
        <f>G13</f>
        <v>31500</v>
      </c>
    </row>
    <row r="15" spans="1:8" x14ac:dyDescent="0.25">
      <c r="A15" s="6">
        <v>1</v>
      </c>
      <c r="B15" s="190" t="s">
        <v>278</v>
      </c>
      <c r="C15" s="189" t="s">
        <v>269</v>
      </c>
      <c r="D15" s="196">
        <v>63000</v>
      </c>
      <c r="E15" s="197">
        <v>47250</v>
      </c>
      <c r="F15" s="191"/>
      <c r="G15" s="198">
        <f>E15+F15</f>
        <v>47250</v>
      </c>
    </row>
    <row r="16" spans="1:8" x14ac:dyDescent="0.25">
      <c r="A16" s="3">
        <v>2</v>
      </c>
      <c r="B16" s="190" t="s">
        <v>279</v>
      </c>
      <c r="C16" s="189" t="s">
        <v>270</v>
      </c>
      <c r="D16" s="196">
        <v>24500</v>
      </c>
      <c r="E16" s="197">
        <v>18375</v>
      </c>
      <c r="F16" s="191"/>
      <c r="G16" s="198">
        <f t="shared" ref="G16:G23" si="2">E16+F16</f>
        <v>18375</v>
      </c>
    </row>
    <row r="17" spans="1:7" x14ac:dyDescent="0.25">
      <c r="A17" s="3">
        <v>3</v>
      </c>
      <c r="B17" s="190" t="s">
        <v>280</v>
      </c>
      <c r="C17" s="189" t="s">
        <v>271</v>
      </c>
      <c r="D17" s="196">
        <v>21000</v>
      </c>
      <c r="E17" s="197">
        <v>15750</v>
      </c>
      <c r="F17" s="191"/>
      <c r="G17" s="198">
        <f t="shared" si="2"/>
        <v>15750</v>
      </c>
    </row>
    <row r="18" spans="1:7" x14ac:dyDescent="0.25">
      <c r="A18" s="3">
        <v>4</v>
      </c>
      <c r="B18" s="190" t="s">
        <v>281</v>
      </c>
      <c r="C18" s="189" t="s">
        <v>272</v>
      </c>
      <c r="D18" s="196">
        <v>21000</v>
      </c>
      <c r="E18" s="197">
        <v>15750</v>
      </c>
      <c r="F18" s="191"/>
      <c r="G18" s="198">
        <f t="shared" si="2"/>
        <v>15750</v>
      </c>
    </row>
    <row r="19" spans="1:7" x14ac:dyDescent="0.25">
      <c r="A19" s="3">
        <v>5</v>
      </c>
      <c r="B19" s="190" t="s">
        <v>282</v>
      </c>
      <c r="C19" s="189" t="s">
        <v>273</v>
      </c>
      <c r="D19" s="196">
        <v>24500</v>
      </c>
      <c r="E19" s="197">
        <v>18375</v>
      </c>
      <c r="F19" s="191"/>
      <c r="G19" s="198">
        <f t="shared" si="2"/>
        <v>18375</v>
      </c>
    </row>
    <row r="20" spans="1:7" x14ac:dyDescent="0.25">
      <c r="A20" s="3">
        <v>6</v>
      </c>
      <c r="B20" s="190" t="s">
        <v>283</v>
      </c>
      <c r="C20" s="189" t="s">
        <v>274</v>
      </c>
      <c r="D20" s="196">
        <v>52500</v>
      </c>
      <c r="E20" s="197">
        <v>39375</v>
      </c>
      <c r="F20" s="191"/>
      <c r="G20" s="198">
        <f t="shared" si="2"/>
        <v>39375</v>
      </c>
    </row>
    <row r="21" spans="1:7" x14ac:dyDescent="0.25">
      <c r="A21" s="3">
        <v>7</v>
      </c>
      <c r="B21" s="190" t="s">
        <v>284</v>
      </c>
      <c r="C21" s="189" t="s">
        <v>275</v>
      </c>
      <c r="D21" s="196">
        <v>87500</v>
      </c>
      <c r="E21" s="197">
        <v>65625</v>
      </c>
      <c r="F21" s="191"/>
      <c r="G21" s="198">
        <f t="shared" si="2"/>
        <v>65625</v>
      </c>
    </row>
    <row r="22" spans="1:7" x14ac:dyDescent="0.25">
      <c r="A22" s="3">
        <v>8</v>
      </c>
      <c r="B22" s="190" t="s">
        <v>285</v>
      </c>
      <c r="C22" s="189" t="s">
        <v>276</v>
      </c>
      <c r="D22" s="196">
        <v>63000</v>
      </c>
      <c r="E22" s="197">
        <v>47250</v>
      </c>
      <c r="F22" s="191"/>
      <c r="G22" s="198">
        <f t="shared" si="2"/>
        <v>47250</v>
      </c>
    </row>
    <row r="23" spans="1:7" ht="15.75" thickBot="1" x14ac:dyDescent="0.3">
      <c r="A23" s="131">
        <v>9</v>
      </c>
      <c r="B23" s="190" t="s">
        <v>286</v>
      </c>
      <c r="C23" s="189" t="s">
        <v>277</v>
      </c>
      <c r="D23" s="196">
        <v>63000</v>
      </c>
      <c r="E23" s="197">
        <v>47250</v>
      </c>
      <c r="F23" s="191"/>
      <c r="G23" s="198">
        <f t="shared" si="2"/>
        <v>47250</v>
      </c>
    </row>
    <row r="24" spans="1:7" ht="15.75" thickBot="1" x14ac:dyDescent="0.3">
      <c r="A24" s="213" t="s">
        <v>6</v>
      </c>
      <c r="B24" s="214"/>
      <c r="C24" s="216"/>
      <c r="D24" s="20">
        <f>SUM(D15:D23)</f>
        <v>420000</v>
      </c>
      <c r="E24" s="20">
        <f t="shared" ref="E24:G24" si="3">SUM(E15:E23)</f>
        <v>315000</v>
      </c>
      <c r="F24" s="20">
        <f t="shared" si="3"/>
        <v>0</v>
      </c>
      <c r="G24" s="20">
        <f t="shared" si="3"/>
        <v>315000</v>
      </c>
    </row>
    <row r="25" spans="1:7" ht="15.75" thickBot="1" x14ac:dyDescent="0.3">
      <c r="A25" s="203" t="s">
        <v>12</v>
      </c>
      <c r="B25" s="204"/>
      <c r="C25" s="204"/>
      <c r="D25" s="23">
        <f>+D24+D14+D12+D10</f>
        <v>462000</v>
      </c>
      <c r="E25" s="23">
        <f t="shared" ref="E25:G25" si="4">+E24+E14+E12+E10</f>
        <v>346500</v>
      </c>
      <c r="F25" s="23">
        <f t="shared" si="4"/>
        <v>0</v>
      </c>
      <c r="G25" s="23">
        <f t="shared" si="4"/>
        <v>346500</v>
      </c>
    </row>
    <row r="26" spans="1:7" x14ac:dyDescent="0.25">
      <c r="D26" s="1"/>
    </row>
  </sheetData>
  <mergeCells count="10">
    <mergeCell ref="A12:C12"/>
    <mergeCell ref="A14:C14"/>
    <mergeCell ref="A24:C24"/>
    <mergeCell ref="A25:C25"/>
    <mergeCell ref="A10:C10"/>
    <mergeCell ref="B2:C2"/>
    <mergeCell ref="B3:C3"/>
    <mergeCell ref="B4:C4"/>
    <mergeCell ref="B5:C5"/>
    <mergeCell ref="A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4.140625" customWidth="1"/>
    <col min="2" max="2" width="36.7109375" bestFit="1" customWidth="1"/>
    <col min="3" max="3" width="52.5703125" bestFit="1" customWidth="1"/>
    <col min="4" max="5" width="14.5703125" customWidth="1"/>
    <col min="6" max="6" width="12.85546875" customWidth="1"/>
    <col min="7" max="7" width="14.5703125" bestFit="1" customWidth="1"/>
  </cols>
  <sheetData>
    <row r="2" spans="1:7" x14ac:dyDescent="0.25">
      <c r="B2" s="226" t="s">
        <v>287</v>
      </c>
      <c r="C2" s="226"/>
    </row>
    <row r="3" spans="1:7" x14ac:dyDescent="0.25">
      <c r="B3" s="226" t="s">
        <v>288</v>
      </c>
      <c r="C3" s="226"/>
    </row>
    <row r="4" spans="1:7" x14ac:dyDescent="0.25">
      <c r="B4" s="226" t="s">
        <v>289</v>
      </c>
      <c r="C4" s="226"/>
    </row>
    <row r="5" spans="1:7" x14ac:dyDescent="0.25">
      <c r="B5" s="226" t="s">
        <v>290</v>
      </c>
      <c r="C5" s="226"/>
    </row>
    <row r="6" spans="1:7" ht="21" x14ac:dyDescent="0.35">
      <c r="A6" s="209"/>
      <c r="B6" s="209"/>
      <c r="C6" s="209"/>
      <c r="D6" s="209"/>
      <c r="E6" s="209"/>
      <c r="F6" s="209"/>
      <c r="G6" s="209"/>
    </row>
    <row r="7" spans="1:7" ht="15.75" thickBot="1" x14ac:dyDescent="0.3">
      <c r="E7" s="176" t="s">
        <v>25</v>
      </c>
      <c r="F7" s="176" t="s">
        <v>26</v>
      </c>
      <c r="G7" s="31"/>
    </row>
    <row r="8" spans="1:7" ht="45" x14ac:dyDescent="0.25">
      <c r="A8" s="103" t="s">
        <v>62</v>
      </c>
      <c r="B8" s="11" t="s">
        <v>1</v>
      </c>
      <c r="C8" s="11" t="s">
        <v>0</v>
      </c>
      <c r="D8" s="5" t="s">
        <v>3</v>
      </c>
      <c r="E8" s="30" t="s">
        <v>61</v>
      </c>
      <c r="F8" s="30" t="s">
        <v>61</v>
      </c>
      <c r="G8" s="14" t="s">
        <v>7</v>
      </c>
    </row>
    <row r="9" spans="1:7" ht="16.5" thickBot="1" x14ac:dyDescent="0.3">
      <c r="A9" s="3">
        <v>1</v>
      </c>
      <c r="B9" s="6"/>
      <c r="C9" s="104"/>
      <c r="D9" s="105">
        <v>0</v>
      </c>
      <c r="E9" s="81">
        <v>0</v>
      </c>
      <c r="F9" s="81">
        <v>0</v>
      </c>
      <c r="G9" s="12">
        <f>SUM(E9:F9)</f>
        <v>0</v>
      </c>
    </row>
    <row r="10" spans="1:7" ht="15.75" thickBot="1" x14ac:dyDescent="0.3">
      <c r="A10" s="213" t="s">
        <v>266</v>
      </c>
      <c r="B10" s="214"/>
      <c r="C10" s="215"/>
      <c r="D10" s="85">
        <f>SUM(D9:D9)</f>
        <v>0</v>
      </c>
      <c r="E10" s="188">
        <f t="shared" ref="E10:F10" si="0">+E9</f>
        <v>0</v>
      </c>
      <c r="F10" s="188">
        <f t="shared" si="0"/>
        <v>0</v>
      </c>
      <c r="G10" s="89">
        <f>SUM(G9:G9)</f>
        <v>0</v>
      </c>
    </row>
    <row r="11" spans="1:7" x14ac:dyDescent="0.25">
      <c r="A11" s="6">
        <v>1</v>
      </c>
      <c r="B11" s="190" t="s">
        <v>278</v>
      </c>
      <c r="C11" s="200" t="s">
        <v>269</v>
      </c>
      <c r="D11" s="196">
        <v>63000</v>
      </c>
      <c r="E11" s="197"/>
      <c r="F11" s="199">
        <v>15750</v>
      </c>
      <c r="G11" s="198">
        <f>E11+F11</f>
        <v>15750</v>
      </c>
    </row>
    <row r="12" spans="1:7" x14ac:dyDescent="0.25">
      <c r="A12" s="6">
        <v>2</v>
      </c>
      <c r="B12" s="190" t="s">
        <v>279</v>
      </c>
      <c r="C12" s="200" t="s">
        <v>270</v>
      </c>
      <c r="D12" s="196">
        <v>24500</v>
      </c>
      <c r="E12" s="197"/>
      <c r="F12" s="199">
        <v>6125</v>
      </c>
      <c r="G12" s="198">
        <f t="shared" ref="G12:G19" si="1">E12+F12</f>
        <v>6125</v>
      </c>
    </row>
    <row r="13" spans="1:7" x14ac:dyDescent="0.25">
      <c r="A13" s="6">
        <v>3</v>
      </c>
      <c r="B13" s="190" t="s">
        <v>280</v>
      </c>
      <c r="C13" s="200" t="s">
        <v>271</v>
      </c>
      <c r="D13" s="196">
        <v>21000</v>
      </c>
      <c r="E13" s="197"/>
      <c r="F13" s="199">
        <v>5250</v>
      </c>
      <c r="G13" s="198">
        <f t="shared" si="1"/>
        <v>5250</v>
      </c>
    </row>
    <row r="14" spans="1:7" x14ac:dyDescent="0.25">
      <c r="A14" s="6">
        <v>4</v>
      </c>
      <c r="B14" s="190" t="s">
        <v>281</v>
      </c>
      <c r="C14" s="200" t="s">
        <v>272</v>
      </c>
      <c r="D14" s="196">
        <v>21000</v>
      </c>
      <c r="E14" s="197"/>
      <c r="F14" s="199">
        <v>5250</v>
      </c>
      <c r="G14" s="198">
        <f t="shared" si="1"/>
        <v>5250</v>
      </c>
    </row>
    <row r="15" spans="1:7" x14ac:dyDescent="0.25">
      <c r="A15" s="6">
        <v>5</v>
      </c>
      <c r="B15" s="190" t="s">
        <v>282</v>
      </c>
      <c r="C15" s="200" t="s">
        <v>273</v>
      </c>
      <c r="D15" s="196">
        <v>24500</v>
      </c>
      <c r="E15" s="197"/>
      <c r="F15" s="199">
        <v>6125</v>
      </c>
      <c r="G15" s="198">
        <f t="shared" si="1"/>
        <v>6125</v>
      </c>
    </row>
    <row r="16" spans="1:7" x14ac:dyDescent="0.25">
      <c r="A16" s="6">
        <v>6</v>
      </c>
      <c r="B16" s="190" t="s">
        <v>283</v>
      </c>
      <c r="C16" s="200" t="s">
        <v>274</v>
      </c>
      <c r="D16" s="196">
        <v>52500</v>
      </c>
      <c r="E16" s="197"/>
      <c r="F16" s="199">
        <v>13125</v>
      </c>
      <c r="G16" s="198">
        <f t="shared" si="1"/>
        <v>13125</v>
      </c>
    </row>
    <row r="17" spans="1:7" x14ac:dyDescent="0.25">
      <c r="A17" s="6">
        <v>7</v>
      </c>
      <c r="B17" s="190" t="s">
        <v>284</v>
      </c>
      <c r="C17" s="200" t="s">
        <v>275</v>
      </c>
      <c r="D17" s="196">
        <v>87500</v>
      </c>
      <c r="E17" s="197"/>
      <c r="F17" s="199">
        <v>21875</v>
      </c>
      <c r="G17" s="198">
        <f t="shared" si="1"/>
        <v>21875</v>
      </c>
    </row>
    <row r="18" spans="1:7" x14ac:dyDescent="0.25">
      <c r="A18" s="6">
        <v>8</v>
      </c>
      <c r="B18" s="190" t="s">
        <v>285</v>
      </c>
      <c r="C18" s="200" t="s">
        <v>276</v>
      </c>
      <c r="D18" s="196">
        <v>63000</v>
      </c>
      <c r="E18" s="197"/>
      <c r="F18" s="199">
        <v>15750</v>
      </c>
      <c r="G18" s="198">
        <f t="shared" si="1"/>
        <v>15750</v>
      </c>
    </row>
    <row r="19" spans="1:7" ht="15.75" thickBot="1" x14ac:dyDescent="0.3">
      <c r="A19" s="6">
        <v>9</v>
      </c>
      <c r="B19" s="190" t="s">
        <v>286</v>
      </c>
      <c r="C19" s="200" t="s">
        <v>277</v>
      </c>
      <c r="D19" s="196">
        <v>63000</v>
      </c>
      <c r="E19" s="197"/>
      <c r="F19" s="199">
        <v>15750</v>
      </c>
      <c r="G19" s="198">
        <f t="shared" si="1"/>
        <v>15750</v>
      </c>
    </row>
    <row r="20" spans="1:7" ht="15.75" thickBot="1" x14ac:dyDescent="0.3">
      <c r="A20" s="213" t="s">
        <v>6</v>
      </c>
      <c r="B20" s="214"/>
      <c r="C20" s="216"/>
      <c r="D20" s="20">
        <f>SUM(D11:D19)</f>
        <v>420000</v>
      </c>
      <c r="E20" s="20">
        <f t="shared" ref="E20:G20" si="2">SUM(E11:E19)</f>
        <v>0</v>
      </c>
      <c r="F20" s="20">
        <f t="shared" si="2"/>
        <v>105000</v>
      </c>
      <c r="G20" s="20">
        <f t="shared" si="2"/>
        <v>105000</v>
      </c>
    </row>
    <row r="21" spans="1:7" ht="15.75" thickBot="1" x14ac:dyDescent="0.3">
      <c r="A21" s="203" t="s">
        <v>12</v>
      </c>
      <c r="B21" s="204"/>
      <c r="C21" s="204"/>
      <c r="D21" s="23">
        <f>+D20+D10</f>
        <v>420000</v>
      </c>
      <c r="E21" s="23">
        <f t="shared" ref="E21:G21" si="3">+E20+E10</f>
        <v>0</v>
      </c>
      <c r="F21" s="23">
        <f t="shared" si="3"/>
        <v>105000</v>
      </c>
      <c r="G21" s="23">
        <f t="shared" si="3"/>
        <v>105000</v>
      </c>
    </row>
    <row r="22" spans="1:7" x14ac:dyDescent="0.25">
      <c r="D22" s="1"/>
    </row>
  </sheetData>
  <mergeCells count="8">
    <mergeCell ref="A20:C20"/>
    <mergeCell ref="A21:C21"/>
    <mergeCell ref="B2:C2"/>
    <mergeCell ref="B3:C3"/>
    <mergeCell ref="B4:C4"/>
    <mergeCell ref="B5:C5"/>
    <mergeCell ref="A6:G6"/>
    <mergeCell ref="A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  <vt:lpstr>SubGrupo de Gasto 18 Noviembre</vt:lpstr>
      <vt:lpstr>SubGrupo de Gasto 18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2021-01-12T20:06:56Z</dcterms:modified>
</cp:coreProperties>
</file>