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7815" firstSheet="1" activeTab="1"/>
  </bookViews>
  <sheets>
    <sheet name="Bosques 189" sheetId="1" r:id="rId1"/>
    <sheet name="Bosques 189 Modificado" sheetId="6" r:id="rId2"/>
    <sheet name="Difoproco 189" sheetId="5" r:id="rId3"/>
    <sheet name="Pequeña Cuantia" sheetId="7" r:id="rId4"/>
    <sheet name="PRODENORTE" sheetId="9" r:id="rId5"/>
    <sheet name="PNDR ORIENTE" sheetId="10" r:id="rId6"/>
  </sheets>
  <calcPr calcId="145621"/>
</workbook>
</file>

<file path=xl/calcChain.xml><?xml version="1.0" encoding="utf-8"?>
<calcChain xmlns="http://schemas.openxmlformats.org/spreadsheetml/2006/main">
  <c r="N7" i="10" l="1"/>
  <c r="M7" i="10"/>
  <c r="L7" i="10"/>
  <c r="K7" i="10"/>
  <c r="J7" i="10"/>
  <c r="I7" i="10"/>
  <c r="H7" i="10"/>
  <c r="G7" i="10"/>
  <c r="F7" i="10"/>
  <c r="E7" i="10"/>
  <c r="D7" i="10"/>
  <c r="O5" i="10"/>
  <c r="O7" i="10" s="1"/>
  <c r="F6" i="9" l="1"/>
  <c r="F7" i="9" s="1"/>
  <c r="D6" i="9"/>
  <c r="D7" i="9" s="1"/>
  <c r="G5" i="9"/>
  <c r="F5" i="9"/>
  <c r="E5" i="9"/>
  <c r="F4" i="9"/>
  <c r="E4" i="9"/>
  <c r="E6" i="9" s="1"/>
  <c r="E7" i="9" s="1"/>
  <c r="G4" i="9" l="1"/>
  <c r="G6" i="9" s="1"/>
  <c r="G7" i="9" s="1"/>
  <c r="D10" i="7"/>
  <c r="D11" i="7" l="1"/>
  <c r="E6" i="7"/>
  <c r="E7" i="7" s="1"/>
  <c r="E11" i="7" s="1"/>
  <c r="F6" i="7"/>
  <c r="F7" i="7" s="1"/>
  <c r="F11" i="7" s="1"/>
  <c r="G6" i="7"/>
  <c r="G7" i="7" s="1"/>
  <c r="G11" i="7" s="1"/>
  <c r="H6" i="7"/>
  <c r="H7" i="7" s="1"/>
  <c r="H11" i="7" s="1"/>
  <c r="I6" i="7"/>
  <c r="I7" i="7" s="1"/>
  <c r="I11" i="7" s="1"/>
  <c r="J6" i="7"/>
  <c r="J7" i="7" s="1"/>
  <c r="J11" i="7" s="1"/>
  <c r="D6" i="7"/>
  <c r="D7" i="7" s="1"/>
  <c r="N32" i="6" l="1"/>
  <c r="M32" i="6"/>
  <c r="L32" i="6"/>
  <c r="K32" i="6"/>
  <c r="J32" i="6"/>
  <c r="I32" i="6"/>
  <c r="H32" i="6"/>
  <c r="G32" i="6"/>
  <c r="F32" i="6"/>
  <c r="E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D17" i="6"/>
  <c r="D32" i="6" s="1"/>
  <c r="O16" i="6"/>
  <c r="O15" i="6"/>
  <c r="O14" i="6"/>
  <c r="O13" i="6"/>
  <c r="O32" i="6" s="1"/>
  <c r="N11" i="6"/>
  <c r="M11" i="6"/>
  <c r="L11" i="6"/>
  <c r="K11" i="6"/>
  <c r="J11" i="6"/>
  <c r="I11" i="6"/>
  <c r="H11" i="6"/>
  <c r="G11" i="6"/>
  <c r="F11" i="6"/>
  <c r="E11" i="6"/>
  <c r="D11" i="6"/>
  <c r="O10" i="6"/>
  <c r="O9" i="6"/>
  <c r="O8" i="6"/>
  <c r="N6" i="6"/>
  <c r="M6" i="6"/>
  <c r="M33" i="6" s="1"/>
  <c r="L6" i="6"/>
  <c r="L33" i="6" s="1"/>
  <c r="K6" i="6"/>
  <c r="J6" i="6"/>
  <c r="I6" i="6"/>
  <c r="I33" i="6" s="1"/>
  <c r="H6" i="6"/>
  <c r="P12" i="6" s="1"/>
  <c r="G6" i="6"/>
  <c r="F6" i="6"/>
  <c r="E6" i="6"/>
  <c r="E33" i="6" s="1"/>
  <c r="D6" i="6"/>
  <c r="D33" i="6" s="1"/>
  <c r="O5" i="6"/>
  <c r="O6" i="6" s="1"/>
  <c r="J33" i="6" l="1"/>
  <c r="P31" i="6"/>
  <c r="K33" i="6"/>
  <c r="F33" i="6"/>
  <c r="N33" i="6"/>
  <c r="G33" i="6"/>
  <c r="O11" i="6"/>
  <c r="O33" i="6" s="1"/>
  <c r="H33" i="6"/>
  <c r="O7" i="5"/>
  <c r="O8" i="5" s="1"/>
  <c r="N7" i="5"/>
  <c r="N8" i="5" s="1"/>
  <c r="M7" i="5"/>
  <c r="M8" i="5" s="1"/>
  <c r="L7" i="5"/>
  <c r="L8" i="5" s="1"/>
  <c r="K7" i="5"/>
  <c r="K8" i="5" s="1"/>
  <c r="J7" i="5"/>
  <c r="J8" i="5" s="1"/>
  <c r="I7" i="5"/>
  <c r="I8" i="5" s="1"/>
  <c r="H7" i="5"/>
  <c r="H8" i="5" s="1"/>
  <c r="G7" i="5"/>
  <c r="G8" i="5" s="1"/>
  <c r="F7" i="5"/>
  <c r="F8" i="5" s="1"/>
  <c r="P6" i="5"/>
  <c r="E6" i="5"/>
  <c r="P5" i="5"/>
  <c r="P7" i="5" s="1"/>
  <c r="P8" i="5" s="1"/>
  <c r="E5" i="5"/>
  <c r="P11" i="6" l="1"/>
  <c r="Q11" i="6" s="1"/>
  <c r="E7" i="5"/>
  <c r="E8" i="5" s="1"/>
  <c r="F25" i="1" l="1"/>
  <c r="G25" i="1"/>
  <c r="H25" i="1"/>
  <c r="I25" i="1"/>
  <c r="J25" i="1"/>
  <c r="K25" i="1"/>
  <c r="L25" i="1"/>
  <c r="M25" i="1"/>
  <c r="N25" i="1"/>
  <c r="E25" i="1"/>
  <c r="F11" i="1"/>
  <c r="G11" i="1"/>
  <c r="H11" i="1"/>
  <c r="I11" i="1"/>
  <c r="J11" i="1"/>
  <c r="K11" i="1"/>
  <c r="L11" i="1"/>
  <c r="M11" i="1"/>
  <c r="N11" i="1"/>
  <c r="E11" i="1"/>
  <c r="M6" i="1"/>
  <c r="M26" i="1" s="1"/>
  <c r="N6" i="1"/>
  <c r="L6" i="1"/>
  <c r="L26" i="1" s="1"/>
  <c r="K6" i="1"/>
  <c r="K26" i="1" s="1"/>
  <c r="J6" i="1"/>
  <c r="J26" i="1" s="1"/>
  <c r="I6" i="1"/>
  <c r="H6" i="1"/>
  <c r="G6" i="1"/>
  <c r="G26" i="1" s="1"/>
  <c r="F6" i="1"/>
  <c r="F26" i="1" s="1"/>
  <c r="E6" i="1"/>
  <c r="E26" i="1" s="1"/>
  <c r="N26" i="1" l="1"/>
  <c r="P12" i="1"/>
  <c r="H26" i="1"/>
  <c r="I26" i="1"/>
  <c r="O24" i="1"/>
  <c r="D25" i="1"/>
  <c r="O23" i="1"/>
  <c r="O22" i="1"/>
  <c r="O5" i="1"/>
  <c r="O6" i="1" s="1"/>
  <c r="O8" i="1"/>
  <c r="O9" i="1"/>
  <c r="O10" i="1"/>
  <c r="O15" i="1"/>
  <c r="O14" i="1"/>
  <c r="O17" i="1"/>
  <c r="O20" i="1"/>
  <c r="O19" i="1"/>
  <c r="O13" i="1"/>
  <c r="O21" i="1"/>
  <c r="O18" i="1"/>
  <c r="O16" i="1"/>
  <c r="O25" i="1" l="1"/>
  <c r="O11" i="1"/>
  <c r="P11" i="1" s="1"/>
  <c r="Q11" i="1" s="1"/>
  <c r="D11" i="1"/>
  <c r="D6" i="1"/>
  <c r="D26" i="1" l="1"/>
  <c r="O26" i="1"/>
</calcChain>
</file>

<file path=xl/sharedStrings.xml><?xml version="1.0" encoding="utf-8"?>
<sst xmlns="http://schemas.openxmlformats.org/spreadsheetml/2006/main" count="204" uniqueCount="114">
  <si>
    <t>NOMBRE</t>
  </si>
  <si>
    <t>RENGLON y NO. DE CONTRATO</t>
  </si>
  <si>
    <t>184-001-17</t>
  </si>
  <si>
    <t>189-001-17</t>
  </si>
  <si>
    <t>183-001-17</t>
  </si>
  <si>
    <t>189-007-17</t>
  </si>
  <si>
    <t>189-006-17</t>
  </si>
  <si>
    <t>189-003-17</t>
  </si>
  <si>
    <t>189-002-17</t>
  </si>
  <si>
    <t>189-008-17</t>
  </si>
  <si>
    <t>189-005-17</t>
  </si>
  <si>
    <t>183-003-17</t>
  </si>
  <si>
    <t>183-002-17</t>
  </si>
  <si>
    <t>189-004-17</t>
  </si>
  <si>
    <t>189-009-17</t>
  </si>
  <si>
    <t>NO.</t>
  </si>
  <si>
    <t>BYRON NOE ESTRADA MENDEZ</t>
  </si>
  <si>
    <t xml:space="preserve">VALOR CONTRATO ANUAL </t>
  </si>
  <si>
    <t xml:space="preserve">ROBERTO REYNIERI RABARIQUE PADILLA </t>
  </si>
  <si>
    <t>MIGUEL ANGEL ESCRIBA PIMENTEL</t>
  </si>
  <si>
    <t>BILLY ESTUARDO PALMA CAMEROS</t>
  </si>
  <si>
    <t>SYLVIA NINETT VALDEZ GUERRA</t>
  </si>
  <si>
    <t>ELMER GEOVANI ZUÑIGA CAMBARA</t>
  </si>
  <si>
    <t>VICTOR MANUEL SANCHEZ FRANCO</t>
  </si>
  <si>
    <t>EDGAR MILTON GONZALEZ FIGUEROA</t>
  </si>
  <si>
    <t>IRMA ESPERANZA BALSELLS ORELLANA DE ALVARADO</t>
  </si>
  <si>
    <t>EDIN EMILIO MONTUFAR EVHEVERRIA</t>
  </si>
  <si>
    <t>ALFONSO DE LA CRUZ VELIZ SAZO</t>
  </si>
  <si>
    <t>HENRY ESTUARDO BOTZOC CHOC</t>
  </si>
  <si>
    <t>ZUCLLY YOLYZET MANZANERO CORZO</t>
  </si>
  <si>
    <t>TOTAL  RENGLON 184</t>
  </si>
  <si>
    <t>TOTAL  RENGLON 183</t>
  </si>
  <si>
    <t>TOTAL  RENGLON 189</t>
  </si>
  <si>
    <t xml:space="preserve">PRIMIER PAGO </t>
  </si>
  <si>
    <t>SEPTIMO PAGO</t>
  </si>
  <si>
    <t xml:space="preserve"> DECIMO PAGO</t>
  </si>
  <si>
    <t xml:space="preserve">TOTAL </t>
  </si>
  <si>
    <t xml:space="preserve">SEGUNDO PAGO </t>
  </si>
  <si>
    <t xml:space="preserve"> TERCER PAGO</t>
  </si>
  <si>
    <t>CUARTO PAGO</t>
  </si>
  <si>
    <t>QUINTO PAGO</t>
  </si>
  <si>
    <t>SEXTO PAGO</t>
  </si>
  <si>
    <t>OCTAVO  PAGO</t>
  </si>
  <si>
    <t>NOVENO PAGO</t>
  </si>
  <si>
    <t>189-010-17</t>
  </si>
  <si>
    <t>PEDRO PINTO SANCHEZ</t>
  </si>
  <si>
    <t>189-011-17</t>
  </si>
  <si>
    <t>BYRON JEOVANNY FUENTES MIRANDA</t>
  </si>
  <si>
    <t>JONATHAN ESTUARDO ZEPEDA MARROQUIN</t>
  </si>
  <si>
    <t>GRAN TOTAL</t>
  </si>
  <si>
    <t>PROGRAMA BOSQUES DE AGUA PARA LA CONCORDIA</t>
  </si>
  <si>
    <t>COMPROMISO</t>
  </si>
  <si>
    <t>DEVENGADO</t>
  </si>
  <si>
    <t>PUESTO/</t>
  </si>
  <si>
    <t>189-012-17</t>
  </si>
  <si>
    <t>189-015-17</t>
  </si>
  <si>
    <t>LUIS FERNANDO SALGUERO RODRIGUEZ</t>
  </si>
  <si>
    <t>189-016-17</t>
  </si>
  <si>
    <t>HENRY OMAR ESCOBAR PINEDA</t>
  </si>
  <si>
    <t>189-017-17</t>
  </si>
  <si>
    <t>MARVIN LEONEL BARRENO REYES</t>
  </si>
  <si>
    <t>189-018-17</t>
  </si>
  <si>
    <t>HECTOR AUGUSTO TURCIOS BALCARCEL</t>
  </si>
  <si>
    <t>189-021-17</t>
  </si>
  <si>
    <t>MARCO VUNICIO RAMIREZ CAÑELLAS</t>
  </si>
  <si>
    <t>189-022-17</t>
  </si>
  <si>
    <t xml:space="preserve">ALEJANDRA DIAZ SANDOVAL </t>
  </si>
  <si>
    <t>189-023-17</t>
  </si>
  <si>
    <t>VINICIO RENE SANDOVAL LARRAZABAL</t>
  </si>
  <si>
    <t>REN-No.CONTRATO-FECHA</t>
  </si>
  <si>
    <t>PROGRAMA PRODENORTE</t>
  </si>
  <si>
    <t>PROGRAMA PEQUEÑA CUANTIA</t>
  </si>
  <si>
    <t>DIFOPROCO</t>
  </si>
  <si>
    <t>008-2017</t>
  </si>
  <si>
    <t xml:space="preserve"> LUIS FERNANDO ALDANA RODAS </t>
  </si>
  <si>
    <t>022-2017</t>
  </si>
  <si>
    <t xml:space="preserve"> SERGIO RODOLFO ALONZO LEMUS </t>
  </si>
  <si>
    <t>023-2017</t>
  </si>
  <si>
    <t>JUAN CARLOS VEGA VILLEDA</t>
  </si>
  <si>
    <t>026-2017</t>
  </si>
  <si>
    <t>ANA LUCIA BARRIOS SOLARES</t>
  </si>
  <si>
    <t>TOTAL RENGLON 186</t>
  </si>
  <si>
    <t>TOTAL RENGLON 185</t>
  </si>
  <si>
    <t xml:space="preserve"> DECIMO PAGO/DICIEMBRE</t>
  </si>
  <si>
    <t>NOVENO PAGO/NOVIEMBRE</t>
  </si>
  <si>
    <t>OCTAVO  PAGO/OCTUBRE</t>
  </si>
  <si>
    <t>SEPTIMO PAGO/SEPTIEMBRE</t>
  </si>
  <si>
    <t>SEXTO PAGO/AGOSTO</t>
  </si>
  <si>
    <t>QUINTO PAGO/JULIO</t>
  </si>
  <si>
    <t>CUARTO PAGO/JUNIO</t>
  </si>
  <si>
    <t xml:space="preserve"> TERCER PAGO/MAYO</t>
  </si>
  <si>
    <t>SEGUNDO PAGO/ABRIL</t>
  </si>
  <si>
    <t>PRIMIER PAGO/MARZO</t>
  </si>
  <si>
    <t>PRIMIER PAGO/JUNIO</t>
  </si>
  <si>
    <t>SEGUNDO PAGO /JULIO</t>
  </si>
  <si>
    <t xml:space="preserve"> TERCER PAGO/AGOSTO</t>
  </si>
  <si>
    <t>CUARTO PAGO/SEPTIEMBRE</t>
  </si>
  <si>
    <t>QUINTO PAGO/</t>
  </si>
  <si>
    <t xml:space="preserve">PRIMER   PAGO FUENTE 52 </t>
  </si>
  <si>
    <t>PRIMER Y   PAGO FUENTE 11</t>
  </si>
  <si>
    <t>185-000-00</t>
  </si>
  <si>
    <t>Marcotulio Sierra Lemus</t>
  </si>
  <si>
    <t>Luis Enrique Chocooj</t>
  </si>
  <si>
    <t>TOTAL  RENGLON 185</t>
  </si>
  <si>
    <t>DIFOPROCO: en el mes de junio no reporta movimiento en el Sub grupo 18.</t>
  </si>
  <si>
    <t>PRODENORTE: en el mes de junio no reporta movimiento en el Sub grupo 18.</t>
  </si>
  <si>
    <t>Julio César Arriola Penagos</t>
  </si>
  <si>
    <t>PROGRAMA NACIONAL DE DESARROLLO RURAL, REGIONES: CENTRAL, NORORIENTE Y SURORIENTE - PNDR FIDA ORIENTE</t>
  </si>
  <si>
    <t>No.</t>
  </si>
  <si>
    <t>189-013-2017</t>
  </si>
  <si>
    <t>189-014-2017</t>
  </si>
  <si>
    <t>Wendy Carolina Sandoval Fajardo de Orrego</t>
  </si>
  <si>
    <t>Esta contratación solo estuvo hasta el mes de mayo, la persona renunció.</t>
  </si>
  <si>
    <t>PERSONAL QUE ESTA MARCADO CON ROJO COBRO EL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</si>
</sst>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Q-100A]* #,##0.00_);_([$Q-100A]* \(#,##0.00\);_([$Q-10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indexed="64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medium">
        <color indexed="64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medium">
        <color indexed="64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indexed="64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 style="thin">
        <color theme="3" tint="0.39994506668294322"/>
      </right>
      <top style="thin">
        <color indexed="64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164" fontId="0" fillId="0" borderId="7" xfId="1" applyFont="1" applyBorder="1"/>
    <xf numFmtId="164" fontId="2" fillId="2" borderId="8" xfId="1" applyFont="1" applyFill="1" applyBorder="1"/>
    <xf numFmtId="164" fontId="0" fillId="3" borderId="9" xfId="1" applyFont="1" applyFill="1" applyBorder="1"/>
    <xf numFmtId="164" fontId="0" fillId="0" borderId="10" xfId="1" applyFont="1" applyBorder="1"/>
    <xf numFmtId="0" fontId="2" fillId="2" borderId="1" xfId="0" applyFont="1" applyFill="1" applyBorder="1" applyAlignment="1">
      <alignment horizontal="center" vertical="center" wrapText="1"/>
    </xf>
    <xf numFmtId="166" fontId="0" fillId="0" borderId="1" xfId="0" applyNumberFormat="1" applyBorder="1"/>
    <xf numFmtId="166" fontId="0" fillId="2" borderId="1" xfId="0" applyNumberFormat="1" applyFill="1" applyBorder="1"/>
    <xf numFmtId="0" fontId="2" fillId="2" borderId="11" xfId="0" applyFont="1" applyFill="1" applyBorder="1" applyAlignment="1">
      <alignment horizontal="center" vertical="center" wrapText="1"/>
    </xf>
    <xf numFmtId="164" fontId="2" fillId="2" borderId="12" xfId="1" applyFont="1" applyFill="1" applyBorder="1"/>
    <xf numFmtId="166" fontId="2" fillId="2" borderId="1" xfId="0" applyNumberFormat="1" applyFont="1" applyFill="1" applyBorder="1"/>
    <xf numFmtId="164" fontId="2" fillId="5" borderId="0" xfId="0" applyNumberFormat="1" applyFont="1" applyFill="1"/>
    <xf numFmtId="0" fontId="0" fillId="2" borderId="1" xfId="0" applyFill="1" applyBorder="1" applyAlignment="1">
      <alignment vertical="center"/>
    </xf>
    <xf numFmtId="166" fontId="2" fillId="2" borderId="1" xfId="1" applyNumberFormat="1" applyFont="1" applyFill="1" applyBorder="1"/>
    <xf numFmtId="166" fontId="0" fillId="0" borderId="0" xfId="0" applyNumberFormat="1"/>
    <xf numFmtId="0" fontId="4" fillId="7" borderId="0" xfId="0" applyFont="1" applyFill="1"/>
    <xf numFmtId="0" fontId="0" fillId="3" borderId="10" xfId="0" applyFill="1" applyBorder="1"/>
    <xf numFmtId="0" fontId="0" fillId="2" borderId="12" xfId="0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6" xfId="1" applyFont="1" applyFill="1" applyBorder="1"/>
    <xf numFmtId="0" fontId="0" fillId="0" borderId="7" xfId="0" applyBorder="1"/>
    <xf numFmtId="0" fontId="0" fillId="0" borderId="10" xfId="0" applyBorder="1"/>
    <xf numFmtId="0" fontId="6" fillId="0" borderId="0" xfId="0" applyFont="1"/>
    <xf numFmtId="166" fontId="6" fillId="0" borderId="0" xfId="0" applyNumberFormat="1" applyFont="1"/>
    <xf numFmtId="164" fontId="2" fillId="2" borderId="4" xfId="1" applyFont="1" applyFill="1" applyBorder="1"/>
    <xf numFmtId="166" fontId="2" fillId="2" borderId="4" xfId="0" applyNumberFormat="1" applyFont="1" applyFill="1" applyBorder="1"/>
    <xf numFmtId="166" fontId="2" fillId="2" borderId="4" xfId="1" applyNumberFormat="1" applyFont="1" applyFill="1" applyBorder="1"/>
    <xf numFmtId="166" fontId="2" fillId="2" borderId="21" xfId="0" applyNumberFormat="1" applyFont="1" applyFill="1" applyBorder="1"/>
    <xf numFmtId="164" fontId="2" fillId="5" borderId="24" xfId="0" applyNumberFormat="1" applyFont="1" applyFill="1" applyBorder="1"/>
    <xf numFmtId="164" fontId="2" fillId="5" borderId="23" xfId="0" applyNumberFormat="1" applyFont="1" applyFill="1" applyBorder="1"/>
    <xf numFmtId="164" fontId="2" fillId="5" borderId="25" xfId="0" applyNumberFormat="1" applyFont="1" applyFill="1" applyBorder="1"/>
    <xf numFmtId="0" fontId="7" fillId="0" borderId="1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/>
    <xf numFmtId="164" fontId="7" fillId="0" borderId="2" xfId="1" applyFont="1" applyBorder="1"/>
    <xf numFmtId="166" fontId="7" fillId="0" borderId="1" xfId="0" applyNumberFormat="1" applyFont="1" applyBorder="1"/>
    <xf numFmtId="0" fontId="7" fillId="0" borderId="1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/>
    <xf numFmtId="164" fontId="7" fillId="0" borderId="1" xfId="1" applyFont="1" applyBorder="1"/>
    <xf numFmtId="0" fontId="7" fillId="0" borderId="19" xfId="0" applyFont="1" applyBorder="1" applyAlignment="1">
      <alignment horizontal="center"/>
    </xf>
    <xf numFmtId="0" fontId="7" fillId="0" borderId="1" xfId="0" applyFont="1" applyBorder="1"/>
    <xf numFmtId="0" fontId="7" fillId="0" borderId="11" xfId="0" applyFont="1" applyBorder="1" applyAlignment="1">
      <alignment horizontal="center"/>
    </xf>
    <xf numFmtId="0" fontId="7" fillId="0" borderId="20" xfId="0" applyFont="1" applyBorder="1"/>
    <xf numFmtId="164" fontId="7" fillId="0" borderId="11" xfId="1" applyFont="1" applyBorder="1"/>
    <xf numFmtId="166" fontId="7" fillId="0" borderId="6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0" borderId="30" xfId="1" applyFont="1" applyBorder="1" applyAlignment="1">
      <alignment horizontal="left"/>
    </xf>
    <xf numFmtId="165" fontId="0" fillId="0" borderId="30" xfId="2" applyFont="1" applyBorder="1"/>
    <xf numFmtId="165" fontId="0" fillId="0" borderId="31" xfId="2" applyFont="1" applyBorder="1"/>
    <xf numFmtId="0" fontId="0" fillId="0" borderId="30" xfId="0" applyBorder="1" applyAlignment="1">
      <alignment horizontal="left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0" xfId="0" applyFill="1" applyBorder="1" applyAlignment="1">
      <alignment horizontal="left"/>
    </xf>
    <xf numFmtId="165" fontId="0" fillId="0" borderId="36" xfId="2" applyFont="1" applyBorder="1"/>
    <xf numFmtId="165" fontId="0" fillId="0" borderId="37" xfId="2" applyFont="1" applyBorder="1"/>
    <xf numFmtId="165" fontId="2" fillId="2" borderId="38" xfId="2" applyFont="1" applyFill="1" applyBorder="1"/>
    <xf numFmtId="165" fontId="2" fillId="2" borderId="35" xfId="2" applyFont="1" applyFill="1" applyBorder="1"/>
    <xf numFmtId="164" fontId="2" fillId="5" borderId="33" xfId="1" applyFont="1" applyFill="1" applyBorder="1"/>
    <xf numFmtId="164" fontId="2" fillId="5" borderId="34" xfId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40" xfId="1" applyFont="1" applyBorder="1"/>
    <xf numFmtId="166" fontId="0" fillId="0" borderId="40" xfId="0" applyNumberFormat="1" applyBorder="1"/>
    <xf numFmtId="166" fontId="0" fillId="0" borderId="41" xfId="0" applyNumberFormat="1" applyBorder="1"/>
    <xf numFmtId="0" fontId="0" fillId="0" borderId="42" xfId="0" applyBorder="1" applyAlignment="1">
      <alignment horizontal="center"/>
    </xf>
    <xf numFmtId="164" fontId="0" fillId="0" borderId="42" xfId="1" applyFont="1" applyBorder="1"/>
    <xf numFmtId="166" fontId="0" fillId="0" borderId="42" xfId="0" applyNumberFormat="1" applyBorder="1"/>
    <xf numFmtId="0" fontId="2" fillId="2" borderId="43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66" fontId="0" fillId="0" borderId="45" xfId="0" applyNumberFormat="1" applyBorder="1"/>
    <xf numFmtId="0" fontId="9" fillId="8" borderId="1" xfId="0" applyFont="1" applyFill="1" applyBorder="1" applyAlignment="1">
      <alignment horizontal="center" vertical="center" wrapText="1"/>
    </xf>
    <xf numFmtId="166" fontId="0" fillId="8" borderId="1" xfId="0" applyNumberFormat="1" applyFill="1" applyBorder="1"/>
    <xf numFmtId="166" fontId="2" fillId="8" borderId="1" xfId="0" applyNumberFormat="1" applyFont="1" applyFill="1" applyBorder="1"/>
    <xf numFmtId="164" fontId="2" fillId="8" borderId="0" xfId="0" applyNumberFormat="1" applyFont="1" applyFill="1"/>
    <xf numFmtId="0" fontId="2" fillId="0" borderId="0" xfId="0" applyFont="1"/>
    <xf numFmtId="0" fontId="2" fillId="8" borderId="1" xfId="0" applyFont="1" applyFill="1" applyBorder="1" applyAlignment="1">
      <alignment horizontal="center" vertical="center" wrapText="1"/>
    </xf>
    <xf numFmtId="166" fontId="6" fillId="0" borderId="1" xfId="0" applyNumberFormat="1" applyFon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166" fontId="0" fillId="8" borderId="10" xfId="0" applyNumberFormat="1" applyFill="1" applyBorder="1" applyAlignment="1">
      <alignment horizontal="center"/>
    </xf>
    <xf numFmtId="166" fontId="0" fillId="8" borderId="46" xfId="0" applyNumberFormat="1" applyFill="1" applyBorder="1" applyAlignment="1">
      <alignment horizontal="center"/>
    </xf>
    <xf numFmtId="166" fontId="0" fillId="8" borderId="18" xfId="0" applyNumberFormat="1" applyFill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topLeftCell="E1" workbookViewId="0">
      <selection activeCell="H32" sqref="H32"/>
    </sheetView>
  </sheetViews>
  <sheetFormatPr baseColWidth="10" defaultRowHeight="15" x14ac:dyDescent="0.25"/>
  <cols>
    <col min="1" max="1" width="4.28515625" customWidth="1"/>
    <col min="2" max="2" width="10.8554687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3" customWidth="1"/>
    <col min="8" max="8" width="13.140625" customWidth="1"/>
    <col min="9" max="9" width="12.85546875" customWidth="1"/>
    <col min="10" max="10" width="13.42578125" customWidth="1"/>
    <col min="11" max="11" width="12.85546875" customWidth="1"/>
    <col min="12" max="12" width="13.42578125" customWidth="1"/>
    <col min="13" max="13" width="13.140625" customWidth="1"/>
    <col min="14" max="14" width="13.85546875" customWidth="1"/>
    <col min="15" max="15" width="14.5703125" customWidth="1"/>
    <col min="16" max="17" width="13" bestFit="1" customWidth="1"/>
  </cols>
  <sheetData>
    <row r="2" spans="1:17" ht="21" x14ac:dyDescent="0.35">
      <c r="A2" s="101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7" ht="21.75" thickBot="1" x14ac:dyDescent="0.4">
      <c r="D3" s="25" t="s">
        <v>51</v>
      </c>
      <c r="E3" s="102" t="s">
        <v>52</v>
      </c>
      <c r="F3" s="102"/>
      <c r="G3" s="102"/>
      <c r="H3" s="102"/>
      <c r="I3" s="102"/>
      <c r="J3" s="102"/>
      <c r="K3" s="102"/>
      <c r="L3" s="102"/>
      <c r="M3" s="102"/>
      <c r="N3" s="102"/>
    </row>
    <row r="4" spans="1:17" ht="45" x14ac:dyDescent="0.25">
      <c r="A4" s="22" t="s">
        <v>15</v>
      </c>
      <c r="B4" s="15" t="s">
        <v>1</v>
      </c>
      <c r="C4" s="15" t="s">
        <v>0</v>
      </c>
      <c r="D4" s="5" t="s">
        <v>17</v>
      </c>
      <c r="E4" s="15" t="s">
        <v>33</v>
      </c>
      <c r="F4" s="15" t="s">
        <v>37</v>
      </c>
      <c r="G4" s="15" t="s">
        <v>38</v>
      </c>
      <c r="H4" s="15" t="s">
        <v>39</v>
      </c>
      <c r="I4" s="15" t="s">
        <v>40</v>
      </c>
      <c r="J4" s="15" t="s">
        <v>41</v>
      </c>
      <c r="K4" s="15" t="s">
        <v>34</v>
      </c>
      <c r="L4" s="15" t="s">
        <v>42</v>
      </c>
      <c r="M4" s="15" t="s">
        <v>43</v>
      </c>
      <c r="N4" s="15" t="s">
        <v>35</v>
      </c>
      <c r="O4" s="18" t="s">
        <v>36</v>
      </c>
    </row>
    <row r="5" spans="1:17" ht="15.75" thickBot="1" x14ac:dyDescent="0.3">
      <c r="A5" s="6">
        <v>1</v>
      </c>
      <c r="B5" s="6" t="s">
        <v>2</v>
      </c>
      <c r="C5" s="8" t="s">
        <v>18</v>
      </c>
      <c r="D5" s="11">
        <v>132000</v>
      </c>
      <c r="E5" s="16">
        <v>22000</v>
      </c>
      <c r="F5" s="16">
        <v>11000</v>
      </c>
      <c r="G5" s="16">
        <v>11000</v>
      </c>
      <c r="H5" s="16">
        <v>11000</v>
      </c>
      <c r="I5" s="16">
        <v>11000</v>
      </c>
      <c r="J5" s="16">
        <v>11000</v>
      </c>
      <c r="K5" s="16">
        <v>11000</v>
      </c>
      <c r="L5" s="16">
        <v>11000</v>
      </c>
      <c r="M5" s="16">
        <v>11000</v>
      </c>
      <c r="N5" s="16">
        <v>22000</v>
      </c>
      <c r="O5" s="16">
        <f>SUM(E5:N5)</f>
        <v>132000</v>
      </c>
    </row>
    <row r="6" spans="1:17" ht="15.75" thickBot="1" x14ac:dyDescent="0.3">
      <c r="A6" s="96" t="s">
        <v>30</v>
      </c>
      <c r="B6" s="97"/>
      <c r="C6" s="97"/>
      <c r="D6" s="12">
        <f t="shared" ref="D6:O6" si="0">SUM(D5)</f>
        <v>132000</v>
      </c>
      <c r="E6" s="20">
        <f t="shared" si="0"/>
        <v>22000</v>
      </c>
      <c r="F6" s="20">
        <f t="shared" si="0"/>
        <v>11000</v>
      </c>
      <c r="G6" s="20">
        <f t="shared" si="0"/>
        <v>11000</v>
      </c>
      <c r="H6" s="20">
        <f t="shared" si="0"/>
        <v>11000</v>
      </c>
      <c r="I6" s="20">
        <f t="shared" si="0"/>
        <v>11000</v>
      </c>
      <c r="J6" s="20">
        <f t="shared" si="0"/>
        <v>11000</v>
      </c>
      <c r="K6" s="20">
        <f t="shared" si="0"/>
        <v>11000</v>
      </c>
      <c r="L6" s="20">
        <f t="shared" si="0"/>
        <v>11000</v>
      </c>
      <c r="M6" s="20">
        <f t="shared" si="0"/>
        <v>11000</v>
      </c>
      <c r="N6" s="20">
        <f t="shared" si="0"/>
        <v>22000</v>
      </c>
      <c r="O6" s="17">
        <f t="shared" si="0"/>
        <v>132000</v>
      </c>
    </row>
    <row r="7" spans="1:17" x14ac:dyDescent="0.25">
      <c r="A7" s="9"/>
      <c r="B7" s="9"/>
      <c r="C7" s="9"/>
      <c r="D7" s="13"/>
      <c r="E7" s="16"/>
      <c r="F7" s="16"/>
      <c r="G7" s="16"/>
      <c r="H7" s="16"/>
      <c r="I7" s="16"/>
      <c r="J7" s="16"/>
      <c r="K7" s="16"/>
      <c r="L7" s="16"/>
      <c r="M7" s="16"/>
      <c r="N7" s="16"/>
      <c r="O7" s="2"/>
    </row>
    <row r="8" spans="1:17" x14ac:dyDescent="0.25">
      <c r="A8" s="3">
        <v>1</v>
      </c>
      <c r="B8" s="3" t="s">
        <v>4</v>
      </c>
      <c r="C8" s="2" t="s">
        <v>20</v>
      </c>
      <c r="D8" s="14">
        <v>240000</v>
      </c>
      <c r="E8" s="16">
        <v>25000</v>
      </c>
      <c r="F8" s="16">
        <v>25000</v>
      </c>
      <c r="G8" s="16">
        <v>25000</v>
      </c>
      <c r="H8" s="16">
        <v>25000</v>
      </c>
      <c r="I8" s="16">
        <v>25000</v>
      </c>
      <c r="J8" s="16">
        <v>25000</v>
      </c>
      <c r="K8" s="16">
        <v>25000</v>
      </c>
      <c r="L8" s="16">
        <v>20000</v>
      </c>
      <c r="M8" s="16">
        <v>20000</v>
      </c>
      <c r="N8" s="16">
        <v>25000</v>
      </c>
      <c r="O8" s="16">
        <f>SUM(E8:N8)</f>
        <v>240000</v>
      </c>
    </row>
    <row r="9" spans="1:17" x14ac:dyDescent="0.25">
      <c r="A9" s="3">
        <v>2</v>
      </c>
      <c r="B9" s="3" t="s">
        <v>11</v>
      </c>
      <c r="C9" s="2" t="s">
        <v>29</v>
      </c>
      <c r="D9" s="14">
        <v>84000</v>
      </c>
      <c r="E9" s="16">
        <v>14000</v>
      </c>
      <c r="F9" s="16">
        <v>14000</v>
      </c>
      <c r="G9" s="16">
        <v>7000</v>
      </c>
      <c r="H9" s="16">
        <v>7000</v>
      </c>
      <c r="I9" s="16">
        <v>7000</v>
      </c>
      <c r="J9" s="16">
        <v>7000</v>
      </c>
      <c r="K9" s="16">
        <v>7000</v>
      </c>
      <c r="L9" s="16">
        <v>7000</v>
      </c>
      <c r="M9" s="16">
        <v>7000</v>
      </c>
      <c r="N9" s="16">
        <v>7000</v>
      </c>
      <c r="O9" s="16">
        <f>SUM(E9:N9)</f>
        <v>84000</v>
      </c>
    </row>
    <row r="10" spans="1:17" ht="15.75" thickBot="1" x14ac:dyDescent="0.3">
      <c r="A10" s="6">
        <v>3</v>
      </c>
      <c r="B10" s="6" t="s">
        <v>12</v>
      </c>
      <c r="C10" s="7" t="s">
        <v>16</v>
      </c>
      <c r="D10" s="11">
        <v>150000</v>
      </c>
      <c r="E10" s="16">
        <v>25000</v>
      </c>
      <c r="F10" s="16">
        <v>25000</v>
      </c>
      <c r="G10" s="16">
        <v>20000</v>
      </c>
      <c r="H10" s="16">
        <v>15000</v>
      </c>
      <c r="I10" s="16">
        <v>15000</v>
      </c>
      <c r="J10" s="16">
        <v>15000</v>
      </c>
      <c r="K10" s="16">
        <v>15000</v>
      </c>
      <c r="L10" s="16">
        <v>20000</v>
      </c>
      <c r="M10" s="16">
        <v>0</v>
      </c>
      <c r="N10" s="16">
        <v>0</v>
      </c>
      <c r="O10" s="16">
        <f>SUM(E10:N10)</f>
        <v>150000</v>
      </c>
    </row>
    <row r="11" spans="1:17" ht="15.75" thickBot="1" x14ac:dyDescent="0.3">
      <c r="A11" s="96" t="s">
        <v>31</v>
      </c>
      <c r="B11" s="97"/>
      <c r="C11" s="97"/>
      <c r="D11" s="12">
        <f t="shared" ref="D11:O11" si="1">SUM(D8:D10)</f>
        <v>474000</v>
      </c>
      <c r="E11" s="20">
        <f t="shared" si="1"/>
        <v>64000</v>
      </c>
      <c r="F11" s="20">
        <f t="shared" si="1"/>
        <v>64000</v>
      </c>
      <c r="G11" s="20">
        <f t="shared" si="1"/>
        <v>52000</v>
      </c>
      <c r="H11" s="20">
        <f t="shared" si="1"/>
        <v>47000</v>
      </c>
      <c r="I11" s="20">
        <f t="shared" si="1"/>
        <v>47000</v>
      </c>
      <c r="J11" s="20">
        <f t="shared" si="1"/>
        <v>47000</v>
      </c>
      <c r="K11" s="20">
        <f t="shared" si="1"/>
        <v>47000</v>
      </c>
      <c r="L11" s="20">
        <f t="shared" si="1"/>
        <v>47000</v>
      </c>
      <c r="M11" s="20">
        <f t="shared" si="1"/>
        <v>27000</v>
      </c>
      <c r="N11" s="20">
        <f t="shared" si="1"/>
        <v>32000</v>
      </c>
      <c r="O11" s="20">
        <f t="shared" si="1"/>
        <v>474000</v>
      </c>
      <c r="P11" s="24">
        <f>O6+O11</f>
        <v>606000</v>
      </c>
      <c r="Q11" s="24">
        <f>P11-224000</f>
        <v>382000</v>
      </c>
    </row>
    <row r="12" spans="1:17" x14ac:dyDescent="0.25">
      <c r="A12" s="9"/>
      <c r="B12" s="9"/>
      <c r="C12" s="9"/>
      <c r="D12" s="13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"/>
      <c r="P12" s="24">
        <f>H6+H11</f>
        <v>58000</v>
      </c>
    </row>
    <row r="13" spans="1:17" x14ac:dyDescent="0.25">
      <c r="A13" s="3">
        <v>1</v>
      </c>
      <c r="B13" s="3" t="s">
        <v>3</v>
      </c>
      <c r="C13" s="10" t="s">
        <v>19</v>
      </c>
      <c r="D13" s="14">
        <v>240000</v>
      </c>
      <c r="E13" s="16">
        <v>25000</v>
      </c>
      <c r="F13" s="16">
        <v>25000</v>
      </c>
      <c r="G13" s="16">
        <v>25000</v>
      </c>
      <c r="H13" s="16">
        <v>25000</v>
      </c>
      <c r="I13" s="16">
        <v>25000</v>
      </c>
      <c r="J13" s="16">
        <v>25000</v>
      </c>
      <c r="K13" s="16">
        <v>25000</v>
      </c>
      <c r="L13" s="16">
        <v>20000</v>
      </c>
      <c r="M13" s="16">
        <v>20000</v>
      </c>
      <c r="N13" s="16">
        <v>25000</v>
      </c>
      <c r="O13" s="16">
        <f t="shared" ref="O13:O24" si="2">SUM(E13:N13)</f>
        <v>240000</v>
      </c>
    </row>
    <row r="14" spans="1:17" x14ac:dyDescent="0.25">
      <c r="A14" s="3">
        <v>2</v>
      </c>
      <c r="B14" s="3" t="s">
        <v>5</v>
      </c>
      <c r="C14" s="10" t="s">
        <v>21</v>
      </c>
      <c r="D14" s="14">
        <v>120000</v>
      </c>
      <c r="E14" s="16">
        <v>20000</v>
      </c>
      <c r="F14" s="16">
        <v>10000</v>
      </c>
      <c r="G14" s="16">
        <v>10000</v>
      </c>
      <c r="H14" s="16">
        <v>10000</v>
      </c>
      <c r="I14" s="16">
        <v>10000</v>
      </c>
      <c r="J14" s="16">
        <v>10000</v>
      </c>
      <c r="K14" s="16">
        <v>10000</v>
      </c>
      <c r="L14" s="16">
        <v>10000</v>
      </c>
      <c r="M14" s="16">
        <v>10000</v>
      </c>
      <c r="N14" s="16">
        <v>20000</v>
      </c>
      <c r="O14" s="16">
        <f t="shared" si="2"/>
        <v>120000</v>
      </c>
    </row>
    <row r="15" spans="1:17" x14ac:dyDescent="0.25">
      <c r="A15" s="3">
        <v>3</v>
      </c>
      <c r="B15" s="3" t="s">
        <v>13</v>
      </c>
      <c r="C15" s="10" t="s">
        <v>22</v>
      </c>
      <c r="D15" s="14">
        <v>144000</v>
      </c>
      <c r="E15" s="16">
        <v>20000</v>
      </c>
      <c r="F15" s="16">
        <v>20000</v>
      </c>
      <c r="G15" s="16">
        <v>12000</v>
      </c>
      <c r="H15" s="16">
        <v>12000</v>
      </c>
      <c r="I15" s="16">
        <v>12000</v>
      </c>
      <c r="J15" s="16">
        <v>12000</v>
      </c>
      <c r="K15" s="16">
        <v>12000</v>
      </c>
      <c r="L15" s="16">
        <v>12000</v>
      </c>
      <c r="M15" s="16">
        <v>12000</v>
      </c>
      <c r="N15" s="16">
        <v>20000</v>
      </c>
      <c r="O15" s="16">
        <f t="shared" si="2"/>
        <v>144000</v>
      </c>
    </row>
    <row r="16" spans="1:17" x14ac:dyDescent="0.25">
      <c r="A16" s="3">
        <v>4</v>
      </c>
      <c r="B16" s="3" t="s">
        <v>6</v>
      </c>
      <c r="C16" s="10" t="s">
        <v>23</v>
      </c>
      <c r="D16" s="14">
        <v>144000</v>
      </c>
      <c r="E16" s="16">
        <v>20000</v>
      </c>
      <c r="F16" s="16">
        <v>20000</v>
      </c>
      <c r="G16" s="16">
        <v>12000</v>
      </c>
      <c r="H16" s="16">
        <v>12000</v>
      </c>
      <c r="I16" s="16">
        <v>12000</v>
      </c>
      <c r="J16" s="16">
        <v>12000</v>
      </c>
      <c r="K16" s="16">
        <v>12000</v>
      </c>
      <c r="L16" s="16">
        <v>12000</v>
      </c>
      <c r="M16" s="16">
        <v>12000</v>
      </c>
      <c r="N16" s="16">
        <v>20000</v>
      </c>
      <c r="O16" s="16">
        <f t="shared" si="2"/>
        <v>144000</v>
      </c>
    </row>
    <row r="17" spans="1:15" x14ac:dyDescent="0.25">
      <c r="A17" s="3">
        <v>5</v>
      </c>
      <c r="B17" s="3" t="s">
        <v>8</v>
      </c>
      <c r="C17" s="10" t="s">
        <v>24</v>
      </c>
      <c r="D17" s="14">
        <v>240000</v>
      </c>
      <c r="E17" s="16">
        <v>25000</v>
      </c>
      <c r="F17" s="16">
        <v>25000</v>
      </c>
      <c r="G17" s="16">
        <v>25000</v>
      </c>
      <c r="H17" s="16">
        <v>25000</v>
      </c>
      <c r="I17" s="16">
        <v>25000</v>
      </c>
      <c r="J17" s="16">
        <v>25000</v>
      </c>
      <c r="K17" s="16">
        <v>25000</v>
      </c>
      <c r="L17" s="16">
        <v>20000</v>
      </c>
      <c r="M17" s="16">
        <v>20000</v>
      </c>
      <c r="N17" s="16">
        <v>25000</v>
      </c>
      <c r="O17" s="16">
        <f t="shared" si="2"/>
        <v>240000</v>
      </c>
    </row>
    <row r="18" spans="1:15" x14ac:dyDescent="0.25">
      <c r="A18" s="3">
        <v>6</v>
      </c>
      <c r="B18" s="3" t="s">
        <v>7</v>
      </c>
      <c r="C18" s="10" t="s">
        <v>25</v>
      </c>
      <c r="D18" s="14">
        <v>120000</v>
      </c>
      <c r="E18" s="16">
        <v>20000</v>
      </c>
      <c r="F18" s="16">
        <v>10000</v>
      </c>
      <c r="G18" s="16">
        <v>10000</v>
      </c>
      <c r="H18" s="16">
        <v>10000</v>
      </c>
      <c r="I18" s="16">
        <v>10000</v>
      </c>
      <c r="J18" s="16">
        <v>10000</v>
      </c>
      <c r="K18" s="16">
        <v>10000</v>
      </c>
      <c r="L18" s="16">
        <v>10000</v>
      </c>
      <c r="M18" s="16">
        <v>10000</v>
      </c>
      <c r="N18" s="16">
        <v>20000</v>
      </c>
      <c r="O18" s="16">
        <f t="shared" si="2"/>
        <v>120000</v>
      </c>
    </row>
    <row r="19" spans="1:15" x14ac:dyDescent="0.25">
      <c r="A19" s="3">
        <v>7</v>
      </c>
      <c r="B19" s="3" t="s">
        <v>14</v>
      </c>
      <c r="C19" s="10" t="s">
        <v>27</v>
      </c>
      <c r="D19" s="14">
        <v>143000</v>
      </c>
      <c r="E19" s="16">
        <v>25000</v>
      </c>
      <c r="F19" s="16">
        <v>20000</v>
      </c>
      <c r="G19" s="16">
        <v>12000</v>
      </c>
      <c r="H19" s="16">
        <v>12000</v>
      </c>
      <c r="I19" s="16">
        <v>12000</v>
      </c>
      <c r="J19" s="16">
        <v>12000</v>
      </c>
      <c r="K19" s="16">
        <v>12000</v>
      </c>
      <c r="L19" s="16">
        <v>12000</v>
      </c>
      <c r="M19" s="16">
        <v>11000</v>
      </c>
      <c r="N19" s="16">
        <v>15000</v>
      </c>
      <c r="O19" s="16">
        <f t="shared" si="2"/>
        <v>143000</v>
      </c>
    </row>
    <row r="20" spans="1:15" x14ac:dyDescent="0.25">
      <c r="A20" s="3">
        <v>8</v>
      </c>
      <c r="B20" s="3" t="s">
        <v>9</v>
      </c>
      <c r="C20" s="10" t="s">
        <v>26</v>
      </c>
      <c r="D20" s="14">
        <v>48000</v>
      </c>
      <c r="E20" s="16">
        <v>24000</v>
      </c>
      <c r="F20" s="16">
        <v>24000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f t="shared" si="2"/>
        <v>48000</v>
      </c>
    </row>
    <row r="21" spans="1:15" x14ac:dyDescent="0.25">
      <c r="A21" s="6">
        <v>9</v>
      </c>
      <c r="B21" s="6" t="s">
        <v>10</v>
      </c>
      <c r="C21" s="7" t="s">
        <v>28</v>
      </c>
      <c r="D21" s="11">
        <v>144000</v>
      </c>
      <c r="E21" s="16">
        <v>20000</v>
      </c>
      <c r="F21" s="16">
        <v>20000</v>
      </c>
      <c r="G21" s="16">
        <v>12000</v>
      </c>
      <c r="H21" s="16">
        <v>12000</v>
      </c>
      <c r="I21" s="16">
        <v>12000</v>
      </c>
      <c r="J21" s="16">
        <v>12000</v>
      </c>
      <c r="K21" s="16">
        <v>12000</v>
      </c>
      <c r="L21" s="16">
        <v>12000</v>
      </c>
      <c r="M21" s="16">
        <v>12000</v>
      </c>
      <c r="N21" s="16">
        <v>20000</v>
      </c>
      <c r="O21" s="16">
        <f t="shared" si="2"/>
        <v>144000</v>
      </c>
    </row>
    <row r="22" spans="1:15" x14ac:dyDescent="0.25">
      <c r="A22" s="3">
        <v>10</v>
      </c>
      <c r="B22" s="6" t="s">
        <v>44</v>
      </c>
      <c r="C22" s="2" t="s">
        <v>45</v>
      </c>
      <c r="D22" s="4">
        <v>95000</v>
      </c>
      <c r="E22" s="16">
        <v>9000</v>
      </c>
      <c r="F22" s="16">
        <v>9000</v>
      </c>
      <c r="G22" s="16">
        <v>9000</v>
      </c>
      <c r="H22" s="16">
        <v>9000</v>
      </c>
      <c r="I22" s="16">
        <v>9000</v>
      </c>
      <c r="J22" s="16">
        <v>9000</v>
      </c>
      <c r="K22" s="16">
        <v>9000</v>
      </c>
      <c r="L22" s="16">
        <v>9000</v>
      </c>
      <c r="M22" s="16">
        <v>9000</v>
      </c>
      <c r="N22" s="16">
        <v>14000</v>
      </c>
      <c r="O22" s="16">
        <f t="shared" si="2"/>
        <v>95000</v>
      </c>
    </row>
    <row r="23" spans="1:15" x14ac:dyDescent="0.25">
      <c r="A23" s="3">
        <v>11</v>
      </c>
      <c r="B23" s="6" t="s">
        <v>46</v>
      </c>
      <c r="C23" s="2" t="s">
        <v>47</v>
      </c>
      <c r="D23" s="4">
        <v>95000</v>
      </c>
      <c r="E23" s="16">
        <v>9000</v>
      </c>
      <c r="F23" s="16">
        <v>9000</v>
      </c>
      <c r="G23" s="16">
        <v>9000</v>
      </c>
      <c r="H23" s="16">
        <v>9000</v>
      </c>
      <c r="I23" s="16">
        <v>9000</v>
      </c>
      <c r="J23" s="16">
        <v>9000</v>
      </c>
      <c r="K23" s="16">
        <v>9000</v>
      </c>
      <c r="L23" s="16">
        <v>9000</v>
      </c>
      <c r="M23" s="16">
        <v>9000</v>
      </c>
      <c r="N23" s="16">
        <v>14000</v>
      </c>
      <c r="O23" s="16">
        <f t="shared" si="2"/>
        <v>95000</v>
      </c>
    </row>
    <row r="24" spans="1:15" x14ac:dyDescent="0.25">
      <c r="A24" s="3">
        <v>12</v>
      </c>
      <c r="B24" s="6" t="s">
        <v>10</v>
      </c>
      <c r="C24" s="2" t="s">
        <v>48</v>
      </c>
      <c r="D24" s="4">
        <v>114000</v>
      </c>
      <c r="E24" s="16">
        <v>11000</v>
      </c>
      <c r="F24" s="16">
        <v>11000</v>
      </c>
      <c r="G24" s="16">
        <v>11000</v>
      </c>
      <c r="H24" s="16">
        <v>11000</v>
      </c>
      <c r="I24" s="16">
        <v>11000</v>
      </c>
      <c r="J24" s="16">
        <v>11000</v>
      </c>
      <c r="K24" s="16">
        <v>11000</v>
      </c>
      <c r="L24" s="16">
        <v>11000</v>
      </c>
      <c r="M24" s="16">
        <v>11000</v>
      </c>
      <c r="N24" s="16">
        <v>15000</v>
      </c>
      <c r="O24" s="16">
        <f t="shared" si="2"/>
        <v>114000</v>
      </c>
    </row>
    <row r="25" spans="1:15" ht="15.75" thickBot="1" x14ac:dyDescent="0.3">
      <c r="A25" s="98" t="s">
        <v>32</v>
      </c>
      <c r="B25" s="99"/>
      <c r="C25" s="99"/>
      <c r="D25" s="19">
        <f t="shared" ref="D25:O25" si="3">SUM(D13:D24)</f>
        <v>1647000</v>
      </c>
      <c r="E25" s="20">
        <f t="shared" si="3"/>
        <v>228000</v>
      </c>
      <c r="F25" s="23">
        <f t="shared" si="3"/>
        <v>203000</v>
      </c>
      <c r="G25" s="20">
        <f t="shared" si="3"/>
        <v>147000</v>
      </c>
      <c r="H25" s="20">
        <f t="shared" si="3"/>
        <v>147000</v>
      </c>
      <c r="I25" s="20">
        <f t="shared" si="3"/>
        <v>147000</v>
      </c>
      <c r="J25" s="20">
        <f t="shared" si="3"/>
        <v>147000</v>
      </c>
      <c r="K25" s="20">
        <f t="shared" si="3"/>
        <v>147000</v>
      </c>
      <c r="L25" s="20">
        <f t="shared" si="3"/>
        <v>137000</v>
      </c>
      <c r="M25" s="20">
        <f t="shared" si="3"/>
        <v>136000</v>
      </c>
      <c r="N25" s="20">
        <f t="shared" si="3"/>
        <v>208000</v>
      </c>
      <c r="O25" s="20">
        <f t="shared" si="3"/>
        <v>1647000</v>
      </c>
    </row>
    <row r="26" spans="1:15" x14ac:dyDescent="0.25">
      <c r="A26" s="100" t="s">
        <v>49</v>
      </c>
      <c r="B26" s="100"/>
      <c r="C26" s="100"/>
      <c r="D26" s="21">
        <f>D6+D11+D25</f>
        <v>2253000</v>
      </c>
      <c r="E26" s="21">
        <f t="shared" ref="E26:O26" si="4">E6+E11+E25</f>
        <v>314000</v>
      </c>
      <c r="F26" s="21">
        <f t="shared" si="4"/>
        <v>278000</v>
      </c>
      <c r="G26" s="21">
        <f t="shared" si="4"/>
        <v>210000</v>
      </c>
      <c r="H26" s="21">
        <f t="shared" si="4"/>
        <v>205000</v>
      </c>
      <c r="I26" s="21">
        <f t="shared" si="4"/>
        <v>205000</v>
      </c>
      <c r="J26" s="21">
        <f t="shared" si="4"/>
        <v>205000</v>
      </c>
      <c r="K26" s="21">
        <f t="shared" si="4"/>
        <v>205000</v>
      </c>
      <c r="L26" s="21">
        <f t="shared" si="4"/>
        <v>195000</v>
      </c>
      <c r="M26" s="21">
        <f t="shared" si="4"/>
        <v>174000</v>
      </c>
      <c r="N26" s="21">
        <f t="shared" si="4"/>
        <v>262000</v>
      </c>
      <c r="O26" s="21">
        <f t="shared" si="4"/>
        <v>2253000</v>
      </c>
    </row>
    <row r="27" spans="1:15" x14ac:dyDescent="0.25">
      <c r="D27" s="1"/>
    </row>
  </sheetData>
  <mergeCells count="6">
    <mergeCell ref="A11:C11"/>
    <mergeCell ref="A6:C6"/>
    <mergeCell ref="A25:C25"/>
    <mergeCell ref="A26:C26"/>
    <mergeCell ref="A2:O2"/>
    <mergeCell ref="E3:N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tabSelected="1" workbookViewId="0">
      <selection activeCell="B37" sqref="B37"/>
    </sheetView>
  </sheetViews>
  <sheetFormatPr baseColWidth="10" defaultRowHeight="15" x14ac:dyDescent="0.25"/>
  <cols>
    <col min="1" max="1" width="5.140625" customWidth="1"/>
    <col min="2" max="2" width="10.8554687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3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7" width="13" bestFit="1" customWidth="1"/>
  </cols>
  <sheetData>
    <row r="2" spans="1:17" ht="21" x14ac:dyDescent="0.35">
      <c r="A2" s="101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7" ht="15.75" thickBot="1" x14ac:dyDescent="0.3"/>
    <row r="4" spans="1:17" ht="45" x14ac:dyDescent="0.25">
      <c r="A4" s="22" t="s">
        <v>15</v>
      </c>
      <c r="B4" s="15" t="s">
        <v>1</v>
      </c>
      <c r="C4" s="15" t="s">
        <v>0</v>
      </c>
      <c r="D4" s="5" t="s">
        <v>17</v>
      </c>
      <c r="E4" s="77" t="s">
        <v>92</v>
      </c>
      <c r="F4" s="77" t="s">
        <v>91</v>
      </c>
      <c r="G4" s="77" t="s">
        <v>90</v>
      </c>
      <c r="H4" s="77" t="s">
        <v>89</v>
      </c>
      <c r="I4" s="77" t="s">
        <v>88</v>
      </c>
      <c r="J4" s="77" t="s">
        <v>87</v>
      </c>
      <c r="K4" s="77" t="s">
        <v>86</v>
      </c>
      <c r="L4" s="77" t="s">
        <v>85</v>
      </c>
      <c r="M4" s="77" t="s">
        <v>84</v>
      </c>
      <c r="N4" s="77" t="s">
        <v>83</v>
      </c>
      <c r="O4" s="18" t="s">
        <v>36</v>
      </c>
    </row>
    <row r="5" spans="1:17" ht="15.75" thickBot="1" x14ac:dyDescent="0.3">
      <c r="A5" s="6">
        <v>1</v>
      </c>
      <c r="B5" s="6" t="s">
        <v>2</v>
      </c>
      <c r="C5" s="8" t="s">
        <v>18</v>
      </c>
      <c r="D5" s="11">
        <v>132000</v>
      </c>
      <c r="E5" s="16">
        <v>22000</v>
      </c>
      <c r="F5" s="16">
        <v>11000</v>
      </c>
      <c r="G5" s="16">
        <v>11000</v>
      </c>
      <c r="H5" s="95">
        <v>11000</v>
      </c>
      <c r="I5" s="16">
        <v>11000</v>
      </c>
      <c r="J5" s="16">
        <v>11000</v>
      </c>
      <c r="K5" s="16">
        <v>11000</v>
      </c>
      <c r="L5" s="16">
        <v>11000</v>
      </c>
      <c r="M5" s="16">
        <v>11000</v>
      </c>
      <c r="N5" s="16">
        <v>22000</v>
      </c>
      <c r="O5" s="16">
        <f>SUM(E5:N5)</f>
        <v>132000</v>
      </c>
    </row>
    <row r="6" spans="1:17" ht="15.75" thickBot="1" x14ac:dyDescent="0.3">
      <c r="A6" s="96" t="s">
        <v>30</v>
      </c>
      <c r="B6" s="97"/>
      <c r="C6" s="97"/>
      <c r="D6" s="12">
        <f t="shared" ref="D6:O6" si="0">SUM(D5)</f>
        <v>132000</v>
      </c>
      <c r="E6" s="20">
        <f t="shared" si="0"/>
        <v>22000</v>
      </c>
      <c r="F6" s="20">
        <f t="shared" si="0"/>
        <v>11000</v>
      </c>
      <c r="G6" s="20">
        <f t="shared" si="0"/>
        <v>11000</v>
      </c>
      <c r="H6" s="20">
        <f t="shared" si="0"/>
        <v>11000</v>
      </c>
      <c r="I6" s="20">
        <f t="shared" si="0"/>
        <v>11000</v>
      </c>
      <c r="J6" s="20">
        <f t="shared" si="0"/>
        <v>11000</v>
      </c>
      <c r="K6" s="20">
        <f t="shared" si="0"/>
        <v>11000</v>
      </c>
      <c r="L6" s="20">
        <f t="shared" si="0"/>
        <v>11000</v>
      </c>
      <c r="M6" s="20">
        <f t="shared" si="0"/>
        <v>11000</v>
      </c>
      <c r="N6" s="20">
        <f t="shared" si="0"/>
        <v>22000</v>
      </c>
      <c r="O6" s="17">
        <f t="shared" si="0"/>
        <v>132000</v>
      </c>
    </row>
    <row r="7" spans="1:17" x14ac:dyDescent="0.25">
      <c r="A7" s="9"/>
      <c r="B7" s="9"/>
      <c r="C7" s="9"/>
      <c r="D7" s="13"/>
      <c r="E7" s="16"/>
      <c r="F7" s="16"/>
      <c r="G7" s="16"/>
      <c r="H7" s="16"/>
      <c r="I7" s="16"/>
      <c r="J7" s="16"/>
      <c r="K7" s="16"/>
      <c r="L7" s="16"/>
      <c r="M7" s="16"/>
      <c r="N7" s="16"/>
      <c r="O7" s="2"/>
    </row>
    <row r="8" spans="1:17" x14ac:dyDescent="0.25">
      <c r="A8" s="3">
        <v>1</v>
      </c>
      <c r="B8" s="3" t="s">
        <v>4</v>
      </c>
      <c r="C8" s="2" t="s">
        <v>20</v>
      </c>
      <c r="D8" s="14">
        <v>240000</v>
      </c>
      <c r="E8" s="16">
        <v>25000</v>
      </c>
      <c r="F8" s="16">
        <v>25000</v>
      </c>
      <c r="G8" s="16">
        <v>25000</v>
      </c>
      <c r="H8" s="95">
        <v>25000</v>
      </c>
      <c r="I8" s="16">
        <v>25000</v>
      </c>
      <c r="J8" s="16">
        <v>25000</v>
      </c>
      <c r="K8" s="16">
        <v>25000</v>
      </c>
      <c r="L8" s="16">
        <v>20000</v>
      </c>
      <c r="M8" s="16">
        <v>20000</v>
      </c>
      <c r="N8" s="16">
        <v>25000</v>
      </c>
      <c r="O8" s="16">
        <f>SUM(E8:N8)</f>
        <v>240000</v>
      </c>
    </row>
    <row r="9" spans="1:17" x14ac:dyDescent="0.25">
      <c r="A9" s="3">
        <v>2</v>
      </c>
      <c r="B9" s="3" t="s">
        <v>11</v>
      </c>
      <c r="C9" s="2" t="s">
        <v>29</v>
      </c>
      <c r="D9" s="14">
        <v>84000</v>
      </c>
      <c r="E9" s="16">
        <v>14000</v>
      </c>
      <c r="F9" s="16">
        <v>14000</v>
      </c>
      <c r="G9" s="16">
        <v>7000</v>
      </c>
      <c r="H9" s="95">
        <v>7000</v>
      </c>
      <c r="I9" s="16">
        <v>7000</v>
      </c>
      <c r="J9" s="16">
        <v>7000</v>
      </c>
      <c r="K9" s="16">
        <v>7000</v>
      </c>
      <c r="L9" s="16">
        <v>7000</v>
      </c>
      <c r="M9" s="16">
        <v>7000</v>
      </c>
      <c r="N9" s="16">
        <v>7000</v>
      </c>
      <c r="O9" s="16">
        <f>SUM(E9:N9)</f>
        <v>84000</v>
      </c>
    </row>
    <row r="10" spans="1:17" ht="15.75" thickBot="1" x14ac:dyDescent="0.3">
      <c r="A10" s="6">
        <v>3</v>
      </c>
      <c r="B10" s="6" t="s">
        <v>12</v>
      </c>
      <c r="C10" s="7" t="s">
        <v>16</v>
      </c>
      <c r="D10" s="11">
        <v>150000</v>
      </c>
      <c r="E10" s="16">
        <v>25000</v>
      </c>
      <c r="F10" s="16">
        <v>25000</v>
      </c>
      <c r="G10" s="16">
        <v>20000</v>
      </c>
      <c r="H10" s="95">
        <v>15000</v>
      </c>
      <c r="I10" s="16">
        <v>15000</v>
      </c>
      <c r="J10" s="16">
        <v>15000</v>
      </c>
      <c r="K10" s="16">
        <v>15000</v>
      </c>
      <c r="L10" s="16">
        <v>20000</v>
      </c>
      <c r="M10" s="16">
        <v>0</v>
      </c>
      <c r="N10" s="16">
        <v>0</v>
      </c>
      <c r="O10" s="16">
        <f>SUM(E10:N10)</f>
        <v>150000</v>
      </c>
    </row>
    <row r="11" spans="1:17" ht="15.75" thickBot="1" x14ac:dyDescent="0.3">
      <c r="A11" s="96" t="s">
        <v>31</v>
      </c>
      <c r="B11" s="97"/>
      <c r="C11" s="97"/>
      <c r="D11" s="12">
        <f t="shared" ref="D11:O11" si="1">SUM(D8:D10)</f>
        <v>474000</v>
      </c>
      <c r="E11" s="20">
        <f t="shared" si="1"/>
        <v>64000</v>
      </c>
      <c r="F11" s="20">
        <f t="shared" si="1"/>
        <v>64000</v>
      </c>
      <c r="G11" s="20">
        <f t="shared" si="1"/>
        <v>52000</v>
      </c>
      <c r="H11" s="20">
        <f t="shared" si="1"/>
        <v>47000</v>
      </c>
      <c r="I11" s="20">
        <f t="shared" si="1"/>
        <v>47000</v>
      </c>
      <c r="J11" s="20">
        <f t="shared" si="1"/>
        <v>47000</v>
      </c>
      <c r="K11" s="20">
        <f t="shared" si="1"/>
        <v>47000</v>
      </c>
      <c r="L11" s="20">
        <f t="shared" si="1"/>
        <v>47000</v>
      </c>
      <c r="M11" s="20">
        <f t="shared" si="1"/>
        <v>27000</v>
      </c>
      <c r="N11" s="20">
        <f t="shared" si="1"/>
        <v>32000</v>
      </c>
      <c r="O11" s="20">
        <f t="shared" si="1"/>
        <v>474000</v>
      </c>
      <c r="P11" s="24">
        <f>O6+O11</f>
        <v>606000</v>
      </c>
      <c r="Q11" s="24">
        <f>P11-224000</f>
        <v>382000</v>
      </c>
    </row>
    <row r="12" spans="1:17" x14ac:dyDescent="0.25">
      <c r="A12" s="9"/>
      <c r="B12" s="9"/>
      <c r="C12" s="29"/>
      <c r="D12" s="30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"/>
      <c r="P12" s="24">
        <f>H6+H11</f>
        <v>58000</v>
      </c>
    </row>
    <row r="13" spans="1:17" x14ac:dyDescent="0.25">
      <c r="A13" s="3">
        <v>1</v>
      </c>
      <c r="B13" s="3" t="s">
        <v>3</v>
      </c>
      <c r="C13" s="26" t="s">
        <v>19</v>
      </c>
      <c r="D13" s="4">
        <v>240000</v>
      </c>
      <c r="E13" s="16">
        <v>25000</v>
      </c>
      <c r="F13" s="16">
        <v>25000</v>
      </c>
      <c r="G13" s="16">
        <v>25000</v>
      </c>
      <c r="H13" s="95">
        <v>25000</v>
      </c>
      <c r="I13" s="16">
        <v>25000</v>
      </c>
      <c r="J13" s="16">
        <v>25000</v>
      </c>
      <c r="K13" s="16">
        <v>25000</v>
      </c>
      <c r="L13" s="16">
        <v>20000</v>
      </c>
      <c r="M13" s="16">
        <v>20000</v>
      </c>
      <c r="N13" s="16">
        <v>25000</v>
      </c>
      <c r="O13" s="16">
        <f t="shared" ref="O13:O31" si="2">SUM(E13:N13)</f>
        <v>240000</v>
      </c>
    </row>
    <row r="14" spans="1:17" x14ac:dyDescent="0.25">
      <c r="A14" s="3">
        <v>2</v>
      </c>
      <c r="B14" s="3" t="s">
        <v>5</v>
      </c>
      <c r="C14" s="26" t="s">
        <v>21</v>
      </c>
      <c r="D14" s="4">
        <v>120000</v>
      </c>
      <c r="E14" s="16">
        <v>20000</v>
      </c>
      <c r="F14" s="16">
        <v>10000</v>
      </c>
      <c r="G14" s="16">
        <v>10000</v>
      </c>
      <c r="H14" s="95">
        <v>10000</v>
      </c>
      <c r="I14" s="16">
        <v>10000</v>
      </c>
      <c r="J14" s="16">
        <v>10000</v>
      </c>
      <c r="K14" s="16">
        <v>10000</v>
      </c>
      <c r="L14" s="16">
        <v>10000</v>
      </c>
      <c r="M14" s="16">
        <v>10000</v>
      </c>
      <c r="N14" s="16">
        <v>20000</v>
      </c>
      <c r="O14" s="16">
        <f t="shared" si="2"/>
        <v>120000</v>
      </c>
    </row>
    <row r="15" spans="1:17" x14ac:dyDescent="0.25">
      <c r="A15" s="3">
        <v>3</v>
      </c>
      <c r="B15" s="3" t="s">
        <v>13</v>
      </c>
      <c r="C15" s="26" t="s">
        <v>22</v>
      </c>
      <c r="D15" s="4">
        <v>144000</v>
      </c>
      <c r="E15" s="16">
        <v>20000</v>
      </c>
      <c r="F15" s="16">
        <v>20000</v>
      </c>
      <c r="G15" s="16">
        <v>12000</v>
      </c>
      <c r="H15" s="95">
        <v>12000</v>
      </c>
      <c r="I15" s="16">
        <v>12000</v>
      </c>
      <c r="J15" s="16">
        <v>12000</v>
      </c>
      <c r="K15" s="16">
        <v>12000</v>
      </c>
      <c r="L15" s="16">
        <v>12000</v>
      </c>
      <c r="M15" s="16">
        <v>12000</v>
      </c>
      <c r="N15" s="16">
        <v>20000</v>
      </c>
      <c r="O15" s="16">
        <f t="shared" si="2"/>
        <v>144000</v>
      </c>
    </row>
    <row r="16" spans="1:17" x14ac:dyDescent="0.25">
      <c r="A16" s="3">
        <v>4</v>
      </c>
      <c r="B16" s="3" t="s">
        <v>6</v>
      </c>
      <c r="C16" s="26" t="s">
        <v>23</v>
      </c>
      <c r="D16" s="4">
        <v>144000</v>
      </c>
      <c r="E16" s="16">
        <v>20000</v>
      </c>
      <c r="F16" s="16">
        <v>20000</v>
      </c>
      <c r="G16" s="16">
        <v>12000</v>
      </c>
      <c r="H16" s="95">
        <v>12000</v>
      </c>
      <c r="I16" s="16">
        <v>12000</v>
      </c>
      <c r="J16" s="16">
        <v>12000</v>
      </c>
      <c r="K16" s="16">
        <v>12000</v>
      </c>
      <c r="L16" s="16">
        <v>12000</v>
      </c>
      <c r="M16" s="16">
        <v>12000</v>
      </c>
      <c r="N16" s="16">
        <v>20000</v>
      </c>
      <c r="O16" s="16">
        <f t="shared" si="2"/>
        <v>144000</v>
      </c>
    </row>
    <row r="17" spans="1:16" x14ac:dyDescent="0.25">
      <c r="A17" s="3">
        <v>5</v>
      </c>
      <c r="B17" s="3" t="s">
        <v>8</v>
      </c>
      <c r="C17" s="26" t="s">
        <v>24</v>
      </c>
      <c r="D17" s="4">
        <f>E17+F17</f>
        <v>39166.67</v>
      </c>
      <c r="E17" s="16">
        <v>25000</v>
      </c>
      <c r="F17" s="16">
        <v>14166.67</v>
      </c>
      <c r="G17" s="16"/>
      <c r="H17" s="16"/>
      <c r="I17" s="16"/>
      <c r="J17" s="16"/>
      <c r="K17" s="16"/>
      <c r="L17" s="16"/>
      <c r="M17" s="16"/>
      <c r="N17" s="16"/>
      <c r="O17" s="16">
        <f t="shared" si="2"/>
        <v>39166.67</v>
      </c>
    </row>
    <row r="18" spans="1:16" x14ac:dyDescent="0.25">
      <c r="A18" s="3">
        <v>6</v>
      </c>
      <c r="B18" s="3" t="s">
        <v>7</v>
      </c>
      <c r="C18" s="26" t="s">
        <v>25</v>
      </c>
      <c r="D18" s="4">
        <v>120000</v>
      </c>
      <c r="E18" s="16">
        <v>20000</v>
      </c>
      <c r="F18" s="16">
        <v>10000</v>
      </c>
      <c r="G18" s="16">
        <v>10000</v>
      </c>
      <c r="H18" s="95">
        <v>10000</v>
      </c>
      <c r="I18" s="16">
        <v>10000</v>
      </c>
      <c r="J18" s="16">
        <v>10000</v>
      </c>
      <c r="K18" s="16">
        <v>10000</v>
      </c>
      <c r="L18" s="16">
        <v>10000</v>
      </c>
      <c r="M18" s="16">
        <v>10000</v>
      </c>
      <c r="N18" s="16">
        <v>20000</v>
      </c>
      <c r="O18" s="16">
        <f t="shared" si="2"/>
        <v>120000</v>
      </c>
    </row>
    <row r="19" spans="1:16" x14ac:dyDescent="0.25">
      <c r="A19" s="3">
        <v>7</v>
      </c>
      <c r="B19" s="3" t="s">
        <v>14</v>
      </c>
      <c r="C19" s="26" t="s">
        <v>27</v>
      </c>
      <c r="D19" s="4">
        <v>143000</v>
      </c>
      <c r="E19" s="16">
        <v>25000</v>
      </c>
      <c r="F19" s="16">
        <v>20000</v>
      </c>
      <c r="G19" s="16">
        <v>12000</v>
      </c>
      <c r="H19" s="95">
        <v>12000</v>
      </c>
      <c r="I19" s="16">
        <v>12000</v>
      </c>
      <c r="J19" s="16">
        <v>12000</v>
      </c>
      <c r="K19" s="16">
        <v>12000</v>
      </c>
      <c r="L19" s="16">
        <v>12000</v>
      </c>
      <c r="M19" s="16">
        <v>11000</v>
      </c>
      <c r="N19" s="16">
        <v>15000</v>
      </c>
      <c r="O19" s="16">
        <f t="shared" si="2"/>
        <v>143000</v>
      </c>
    </row>
    <row r="20" spans="1:16" x14ac:dyDescent="0.25">
      <c r="A20" s="3">
        <v>8</v>
      </c>
      <c r="B20" s="3" t="s">
        <v>9</v>
      </c>
      <c r="C20" s="26" t="s">
        <v>26</v>
      </c>
      <c r="D20" s="4">
        <v>48000</v>
      </c>
      <c r="E20" s="16">
        <v>24000</v>
      </c>
      <c r="F20" s="16">
        <v>24000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f t="shared" si="2"/>
        <v>48000</v>
      </c>
    </row>
    <row r="21" spans="1:16" x14ac:dyDescent="0.25">
      <c r="A21" s="6">
        <v>9</v>
      </c>
      <c r="B21" s="6" t="s">
        <v>10</v>
      </c>
      <c r="C21" s="31" t="s">
        <v>28</v>
      </c>
      <c r="D21" s="8">
        <v>144000</v>
      </c>
      <c r="E21" s="16">
        <v>20000</v>
      </c>
      <c r="F21" s="16">
        <v>20000</v>
      </c>
      <c r="G21" s="16">
        <v>12000</v>
      </c>
      <c r="H21" s="95">
        <v>12000</v>
      </c>
      <c r="I21" s="16">
        <v>12000</v>
      </c>
      <c r="J21" s="16">
        <v>12000</v>
      </c>
      <c r="K21" s="16">
        <v>12000</v>
      </c>
      <c r="L21" s="16">
        <v>12000</v>
      </c>
      <c r="M21" s="16">
        <v>12000</v>
      </c>
      <c r="N21" s="16">
        <v>20000</v>
      </c>
      <c r="O21" s="16">
        <f t="shared" si="2"/>
        <v>144000</v>
      </c>
    </row>
    <row r="22" spans="1:16" x14ac:dyDescent="0.25">
      <c r="A22" s="3">
        <v>10</v>
      </c>
      <c r="B22" s="6" t="s">
        <v>44</v>
      </c>
      <c r="C22" s="32" t="s">
        <v>45</v>
      </c>
      <c r="D22" s="4">
        <v>95000</v>
      </c>
      <c r="E22" s="16">
        <v>9000</v>
      </c>
      <c r="F22" s="16">
        <v>9000</v>
      </c>
      <c r="G22" s="16">
        <v>9000</v>
      </c>
      <c r="H22" s="95">
        <v>9000</v>
      </c>
      <c r="I22" s="16">
        <v>9000</v>
      </c>
      <c r="J22" s="16">
        <v>9000</v>
      </c>
      <c r="K22" s="16">
        <v>9000</v>
      </c>
      <c r="L22" s="16">
        <v>9000</v>
      </c>
      <c r="M22" s="16">
        <v>9000</v>
      </c>
      <c r="N22" s="16">
        <v>14000</v>
      </c>
      <c r="O22" s="16">
        <f t="shared" si="2"/>
        <v>95000</v>
      </c>
    </row>
    <row r="23" spans="1:16" x14ac:dyDescent="0.25">
      <c r="A23" s="3">
        <v>11</v>
      </c>
      <c r="B23" s="6" t="s">
        <v>46</v>
      </c>
      <c r="C23" s="32" t="s">
        <v>47</v>
      </c>
      <c r="D23" s="4">
        <v>95000</v>
      </c>
      <c r="E23" s="16">
        <v>9000</v>
      </c>
      <c r="F23" s="16">
        <v>9000</v>
      </c>
      <c r="G23" s="16">
        <v>9000</v>
      </c>
      <c r="H23" s="95">
        <v>9000</v>
      </c>
      <c r="I23" s="16">
        <v>9000</v>
      </c>
      <c r="J23" s="16">
        <v>9000</v>
      </c>
      <c r="K23" s="16">
        <v>9000</v>
      </c>
      <c r="L23" s="16">
        <v>9000</v>
      </c>
      <c r="M23" s="16">
        <v>9000</v>
      </c>
      <c r="N23" s="16">
        <v>14000</v>
      </c>
      <c r="O23" s="16">
        <f t="shared" si="2"/>
        <v>95000</v>
      </c>
    </row>
    <row r="24" spans="1:16" x14ac:dyDescent="0.25">
      <c r="A24" s="3">
        <v>12</v>
      </c>
      <c r="B24" s="3" t="s">
        <v>54</v>
      </c>
      <c r="C24" s="32" t="s">
        <v>48</v>
      </c>
      <c r="D24" s="4">
        <v>114000</v>
      </c>
      <c r="E24" s="16">
        <v>11000</v>
      </c>
      <c r="F24" s="16">
        <v>11000</v>
      </c>
      <c r="G24" s="16">
        <v>11000</v>
      </c>
      <c r="H24" s="95">
        <v>11000</v>
      </c>
      <c r="I24" s="16">
        <v>11000</v>
      </c>
      <c r="J24" s="16">
        <v>11000</v>
      </c>
      <c r="K24" s="16">
        <v>11000</v>
      </c>
      <c r="L24" s="16">
        <v>11000</v>
      </c>
      <c r="M24" s="16">
        <v>11000</v>
      </c>
      <c r="N24" s="16">
        <v>15000</v>
      </c>
      <c r="O24" s="16">
        <f t="shared" si="2"/>
        <v>114000</v>
      </c>
    </row>
    <row r="25" spans="1:16" x14ac:dyDescent="0.25">
      <c r="A25" s="42">
        <v>13</v>
      </c>
      <c r="B25" s="43" t="s">
        <v>55</v>
      </c>
      <c r="C25" s="44" t="s">
        <v>56</v>
      </c>
      <c r="D25" s="45">
        <v>90000</v>
      </c>
      <c r="E25" s="46"/>
      <c r="F25" s="46"/>
      <c r="G25" s="46">
        <v>15000</v>
      </c>
      <c r="H25" s="46">
        <v>10000</v>
      </c>
      <c r="I25" s="46">
        <v>10000</v>
      </c>
      <c r="J25" s="46">
        <v>10000</v>
      </c>
      <c r="K25" s="46">
        <v>10000</v>
      </c>
      <c r="L25" s="46">
        <v>10000</v>
      </c>
      <c r="M25" s="46">
        <v>10000</v>
      </c>
      <c r="N25" s="46">
        <v>15000</v>
      </c>
      <c r="O25" s="46">
        <f t="shared" si="2"/>
        <v>90000</v>
      </c>
      <c r="P25" s="33"/>
    </row>
    <row r="26" spans="1:16" x14ac:dyDescent="0.25">
      <c r="A26" s="47">
        <v>14</v>
      </c>
      <c r="B26" s="48" t="s">
        <v>57</v>
      </c>
      <c r="C26" s="49" t="s">
        <v>58</v>
      </c>
      <c r="D26" s="50">
        <v>54000</v>
      </c>
      <c r="E26" s="46"/>
      <c r="F26" s="46"/>
      <c r="G26" s="46">
        <v>9000</v>
      </c>
      <c r="H26" s="46">
        <v>6000</v>
      </c>
      <c r="I26" s="46">
        <v>6000</v>
      </c>
      <c r="J26" s="46">
        <v>6000</v>
      </c>
      <c r="K26" s="46">
        <v>6000</v>
      </c>
      <c r="L26" s="46">
        <v>6000</v>
      </c>
      <c r="M26" s="46">
        <v>6000</v>
      </c>
      <c r="N26" s="46">
        <v>9000</v>
      </c>
      <c r="O26" s="46">
        <f t="shared" si="2"/>
        <v>54000</v>
      </c>
      <c r="P26" s="33"/>
    </row>
    <row r="27" spans="1:16" x14ac:dyDescent="0.25">
      <c r="A27" s="42">
        <v>15</v>
      </c>
      <c r="B27" s="43" t="s">
        <v>59</v>
      </c>
      <c r="C27" s="44" t="s">
        <v>60</v>
      </c>
      <c r="D27" s="45">
        <v>54000</v>
      </c>
      <c r="E27" s="46"/>
      <c r="F27" s="46"/>
      <c r="G27" s="46">
        <v>9000</v>
      </c>
      <c r="H27" s="46">
        <v>6000</v>
      </c>
      <c r="I27" s="46">
        <v>6000</v>
      </c>
      <c r="J27" s="46">
        <v>6000</v>
      </c>
      <c r="K27" s="46">
        <v>6000</v>
      </c>
      <c r="L27" s="46">
        <v>6000</v>
      </c>
      <c r="M27" s="46">
        <v>6000</v>
      </c>
      <c r="N27" s="46">
        <v>9000</v>
      </c>
      <c r="O27" s="46">
        <f t="shared" si="2"/>
        <v>54000</v>
      </c>
      <c r="P27" s="33"/>
    </row>
    <row r="28" spans="1:16" x14ac:dyDescent="0.25">
      <c r="A28" s="47">
        <v>16</v>
      </c>
      <c r="B28" s="48" t="s">
        <v>61</v>
      </c>
      <c r="C28" s="49" t="s">
        <v>62</v>
      </c>
      <c r="D28" s="50">
        <v>90000</v>
      </c>
      <c r="E28" s="46"/>
      <c r="F28" s="46"/>
      <c r="G28" s="46">
        <v>15000</v>
      </c>
      <c r="H28" s="46">
        <v>10000</v>
      </c>
      <c r="I28" s="46">
        <v>10000</v>
      </c>
      <c r="J28" s="46">
        <v>10000</v>
      </c>
      <c r="K28" s="46">
        <v>10000</v>
      </c>
      <c r="L28" s="46">
        <v>10000</v>
      </c>
      <c r="M28" s="46">
        <v>10000</v>
      </c>
      <c r="N28" s="46">
        <v>15000</v>
      </c>
      <c r="O28" s="46">
        <f t="shared" si="2"/>
        <v>90000</v>
      </c>
      <c r="P28" s="33"/>
    </row>
    <row r="29" spans="1:16" x14ac:dyDescent="0.25">
      <c r="A29" s="42">
        <v>17</v>
      </c>
      <c r="B29" s="43" t="s">
        <v>63</v>
      </c>
      <c r="C29" s="44" t="s">
        <v>64</v>
      </c>
      <c r="D29" s="45">
        <v>144000</v>
      </c>
      <c r="E29" s="46"/>
      <c r="F29" s="46"/>
      <c r="G29" s="95">
        <v>18000</v>
      </c>
      <c r="H29" s="95">
        <v>18000</v>
      </c>
      <c r="I29" s="46">
        <v>18000</v>
      </c>
      <c r="J29" s="46">
        <v>18000</v>
      </c>
      <c r="K29" s="46">
        <v>18000</v>
      </c>
      <c r="L29" s="46">
        <v>18000</v>
      </c>
      <c r="M29" s="46">
        <v>18000</v>
      </c>
      <c r="N29" s="46">
        <v>18000</v>
      </c>
      <c r="O29" s="46">
        <f t="shared" si="2"/>
        <v>144000</v>
      </c>
      <c r="P29" s="33"/>
    </row>
    <row r="30" spans="1:16" x14ac:dyDescent="0.25">
      <c r="A30" s="51">
        <v>18</v>
      </c>
      <c r="B30" s="48" t="s">
        <v>65</v>
      </c>
      <c r="C30" s="52" t="s">
        <v>66</v>
      </c>
      <c r="D30" s="50">
        <v>90000</v>
      </c>
      <c r="E30" s="46"/>
      <c r="F30" s="46"/>
      <c r="G30" s="46">
        <v>15000</v>
      </c>
      <c r="H30" s="46">
        <v>10000</v>
      </c>
      <c r="I30" s="46">
        <v>10000</v>
      </c>
      <c r="J30" s="46">
        <v>10000</v>
      </c>
      <c r="K30" s="46">
        <v>10000</v>
      </c>
      <c r="L30" s="46">
        <v>10000</v>
      </c>
      <c r="M30" s="46">
        <v>10000</v>
      </c>
      <c r="N30" s="46">
        <v>15000</v>
      </c>
      <c r="O30" s="46">
        <f t="shared" si="2"/>
        <v>90000</v>
      </c>
      <c r="P30" s="33"/>
    </row>
    <row r="31" spans="1:16" ht="15.75" thickBot="1" x14ac:dyDescent="0.3">
      <c r="A31" s="51">
        <v>19</v>
      </c>
      <c r="B31" s="53" t="s">
        <v>67</v>
      </c>
      <c r="C31" s="54" t="s">
        <v>68</v>
      </c>
      <c r="D31" s="55">
        <v>60000</v>
      </c>
      <c r="E31" s="56"/>
      <c r="F31" s="56"/>
      <c r="G31" s="56">
        <v>4000</v>
      </c>
      <c r="H31" s="56">
        <v>8000</v>
      </c>
      <c r="I31" s="56">
        <v>8000</v>
      </c>
      <c r="J31" s="56">
        <v>8000</v>
      </c>
      <c r="K31" s="56">
        <v>8000</v>
      </c>
      <c r="L31" s="56">
        <v>8000</v>
      </c>
      <c r="M31" s="56">
        <v>8000</v>
      </c>
      <c r="N31" s="56">
        <v>8000</v>
      </c>
      <c r="O31" s="56">
        <f t="shared" si="2"/>
        <v>60000</v>
      </c>
      <c r="P31" s="34">
        <f>O25+O26+O27+O28+O29+O30+O31</f>
        <v>582000</v>
      </c>
    </row>
    <row r="32" spans="1:16" ht="15.75" thickBot="1" x14ac:dyDescent="0.3">
      <c r="A32" s="96" t="s">
        <v>32</v>
      </c>
      <c r="B32" s="97"/>
      <c r="C32" s="103"/>
      <c r="D32" s="35">
        <f>SUM(D13:D31)</f>
        <v>2028166.67</v>
      </c>
      <c r="E32" s="36">
        <f>SUM(E13:E24)</f>
        <v>228000</v>
      </c>
      <c r="F32" s="37">
        <f>SUM(F13:F24)</f>
        <v>192166.66999999998</v>
      </c>
      <c r="G32" s="36">
        <f>SUM(G13:G31)</f>
        <v>207000</v>
      </c>
      <c r="H32" s="36">
        <f>SUM(H13:H28)</f>
        <v>154000</v>
      </c>
      <c r="I32" s="36">
        <f>SUM(I13:I24)</f>
        <v>122000</v>
      </c>
      <c r="J32" s="36">
        <f>SUM(J13:J24)</f>
        <v>122000</v>
      </c>
      <c r="K32" s="36">
        <f>SUM(K13:K24)</f>
        <v>122000</v>
      </c>
      <c r="L32" s="36">
        <f>SUM(L13:L24)</f>
        <v>117000</v>
      </c>
      <c r="M32" s="36">
        <f>SUM(M13:M24)</f>
        <v>116000</v>
      </c>
      <c r="N32" s="36">
        <f>SUM(N13:N27)</f>
        <v>216000</v>
      </c>
      <c r="O32" s="38">
        <f>SUM(O13:O24)</f>
        <v>1446166.67</v>
      </c>
    </row>
    <row r="33" spans="1:15" ht="15.75" thickBot="1" x14ac:dyDescent="0.3">
      <c r="A33" s="104" t="s">
        <v>49</v>
      </c>
      <c r="B33" s="105"/>
      <c r="C33" s="105"/>
      <c r="D33" s="39">
        <f>D6+D11+D32</f>
        <v>2634166.67</v>
      </c>
      <c r="E33" s="39">
        <f t="shared" ref="E33:O33" si="3">E6+E11+E32</f>
        <v>314000</v>
      </c>
      <c r="F33" s="40">
        <f t="shared" si="3"/>
        <v>267166.67</v>
      </c>
      <c r="G33" s="39">
        <f t="shared" si="3"/>
        <v>270000</v>
      </c>
      <c r="H33" s="40">
        <f t="shared" si="3"/>
        <v>212000</v>
      </c>
      <c r="I33" s="39">
        <f t="shared" si="3"/>
        <v>180000</v>
      </c>
      <c r="J33" s="40">
        <f t="shared" si="3"/>
        <v>180000</v>
      </c>
      <c r="K33" s="39">
        <f t="shared" si="3"/>
        <v>180000</v>
      </c>
      <c r="L33" s="39">
        <f t="shared" si="3"/>
        <v>175000</v>
      </c>
      <c r="M33" s="40">
        <f t="shared" si="3"/>
        <v>154000</v>
      </c>
      <c r="N33" s="39">
        <f t="shared" si="3"/>
        <v>270000</v>
      </c>
      <c r="O33" s="41">
        <f t="shared" si="3"/>
        <v>2052166.67</v>
      </c>
    </row>
    <row r="34" spans="1:15" x14ac:dyDescent="0.25">
      <c r="D34" s="1"/>
    </row>
    <row r="35" spans="1:15" x14ac:dyDescent="0.25">
      <c r="B35" t="s">
        <v>113</v>
      </c>
    </row>
  </sheetData>
  <mergeCells count="5">
    <mergeCell ref="A2:O2"/>
    <mergeCell ref="A6:C6"/>
    <mergeCell ref="A11:C11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"/>
  <sheetViews>
    <sheetView workbookViewId="0">
      <selection activeCell="C26" sqref="C26"/>
    </sheetView>
  </sheetViews>
  <sheetFormatPr baseColWidth="10" defaultRowHeight="15" x14ac:dyDescent="0.25"/>
  <cols>
    <col min="1" max="1" width="5.140625" customWidth="1"/>
    <col min="2" max="2" width="10.85546875" customWidth="1"/>
    <col min="3" max="3" width="33.7109375" customWidth="1"/>
    <col min="4" max="4" width="25.42578125" customWidth="1"/>
    <col min="5" max="5" width="14.5703125" customWidth="1"/>
    <col min="6" max="6" width="12.7109375" customWidth="1"/>
    <col min="7" max="7" width="12.85546875" customWidth="1"/>
    <col min="8" max="8" width="13" customWidth="1"/>
    <col min="9" max="9" width="13.140625" customWidth="1"/>
    <col min="10" max="10" width="12.85546875" customWidth="1"/>
    <col min="11" max="11" width="13.42578125" customWidth="1"/>
    <col min="12" max="12" width="12.85546875" customWidth="1"/>
    <col min="13" max="13" width="13.42578125" customWidth="1"/>
    <col min="14" max="14" width="13.140625" customWidth="1"/>
    <col min="15" max="15" width="13.85546875" customWidth="1"/>
    <col min="16" max="16" width="14.5703125" customWidth="1"/>
    <col min="17" max="18" width="13" bestFit="1" customWidth="1"/>
  </cols>
  <sheetData>
    <row r="2" spans="1:16" ht="21" x14ac:dyDescent="0.35">
      <c r="A2" s="101" t="s">
        <v>72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5.75" thickBot="1" x14ac:dyDescent="0.3"/>
    <row r="4" spans="1:16" ht="45" x14ac:dyDescent="0.25">
      <c r="A4" s="22" t="s">
        <v>15</v>
      </c>
      <c r="B4" s="15" t="s">
        <v>1</v>
      </c>
      <c r="C4" s="15" t="s">
        <v>0</v>
      </c>
      <c r="D4" s="15" t="s">
        <v>53</v>
      </c>
      <c r="E4" s="5" t="s">
        <v>17</v>
      </c>
      <c r="F4" s="89" t="s">
        <v>93</v>
      </c>
      <c r="G4" s="77" t="s">
        <v>94</v>
      </c>
      <c r="H4" s="77" t="s">
        <v>95</v>
      </c>
      <c r="I4" s="77" t="s">
        <v>96</v>
      </c>
      <c r="J4" s="77" t="s">
        <v>97</v>
      </c>
      <c r="K4" s="77" t="s">
        <v>41</v>
      </c>
      <c r="L4" s="77" t="s">
        <v>34</v>
      </c>
      <c r="M4" s="77" t="s">
        <v>42</v>
      </c>
      <c r="N4" s="77" t="s">
        <v>43</v>
      </c>
      <c r="O4" s="77" t="s">
        <v>35</v>
      </c>
      <c r="P4" s="18" t="s">
        <v>36</v>
      </c>
    </row>
    <row r="5" spans="1:16" x14ac:dyDescent="0.25">
      <c r="A5" s="3">
        <v>1</v>
      </c>
      <c r="B5" s="3" t="s">
        <v>3</v>
      </c>
      <c r="C5" s="10" t="s">
        <v>19</v>
      </c>
      <c r="D5" s="26"/>
      <c r="E5" s="14">
        <f>SUM(F5:O5)</f>
        <v>240000</v>
      </c>
      <c r="F5" s="90">
        <v>25000</v>
      </c>
      <c r="G5" s="16">
        <v>25000</v>
      </c>
      <c r="H5" s="16">
        <v>25000</v>
      </c>
      <c r="I5" s="16">
        <v>25000</v>
      </c>
      <c r="J5" s="16">
        <v>25000</v>
      </c>
      <c r="K5" s="16">
        <v>25000</v>
      </c>
      <c r="L5" s="16">
        <v>25000</v>
      </c>
      <c r="M5" s="16">
        <v>20000</v>
      </c>
      <c r="N5" s="16">
        <v>20000</v>
      </c>
      <c r="O5" s="16">
        <v>25000</v>
      </c>
      <c r="P5" s="16">
        <f t="shared" ref="P5:P6" si="0">SUM(F5:O5)</f>
        <v>240000</v>
      </c>
    </row>
    <row r="6" spans="1:16" x14ac:dyDescent="0.25">
      <c r="A6" s="3">
        <v>2</v>
      </c>
      <c r="B6" s="3" t="s">
        <v>5</v>
      </c>
      <c r="C6" s="10" t="s">
        <v>21</v>
      </c>
      <c r="D6" s="26"/>
      <c r="E6" s="14">
        <f>SUM(F6:O6)</f>
        <v>120000</v>
      </c>
      <c r="F6" s="90">
        <v>20000</v>
      </c>
      <c r="G6" s="16">
        <v>10000</v>
      </c>
      <c r="H6" s="16">
        <v>10000</v>
      </c>
      <c r="I6" s="16">
        <v>10000</v>
      </c>
      <c r="J6" s="16">
        <v>10000</v>
      </c>
      <c r="K6" s="16">
        <v>10000</v>
      </c>
      <c r="L6" s="16">
        <v>10000</v>
      </c>
      <c r="M6" s="16">
        <v>10000</v>
      </c>
      <c r="N6" s="16">
        <v>10000</v>
      </c>
      <c r="O6" s="16">
        <v>20000</v>
      </c>
      <c r="P6" s="16">
        <f t="shared" si="0"/>
        <v>120000</v>
      </c>
    </row>
    <row r="7" spans="1:16" ht="15.75" thickBot="1" x14ac:dyDescent="0.3">
      <c r="A7" s="98" t="s">
        <v>32</v>
      </c>
      <c r="B7" s="99"/>
      <c r="C7" s="99"/>
      <c r="D7" s="27"/>
      <c r="E7" s="19">
        <f t="shared" ref="E7:P7" si="1">SUM(E5:E6)</f>
        <v>360000</v>
      </c>
      <c r="F7" s="91">
        <f t="shared" si="1"/>
        <v>45000</v>
      </c>
      <c r="G7" s="23">
        <f t="shared" si="1"/>
        <v>35000</v>
      </c>
      <c r="H7" s="20">
        <f t="shared" si="1"/>
        <v>35000</v>
      </c>
      <c r="I7" s="20">
        <f t="shared" si="1"/>
        <v>35000</v>
      </c>
      <c r="J7" s="20">
        <f t="shared" si="1"/>
        <v>35000</v>
      </c>
      <c r="K7" s="20">
        <f t="shared" si="1"/>
        <v>35000</v>
      </c>
      <c r="L7" s="20">
        <f t="shared" si="1"/>
        <v>35000</v>
      </c>
      <c r="M7" s="20">
        <f t="shared" si="1"/>
        <v>30000</v>
      </c>
      <c r="N7" s="20">
        <f t="shared" si="1"/>
        <v>30000</v>
      </c>
      <c r="O7" s="20">
        <f t="shared" si="1"/>
        <v>45000</v>
      </c>
      <c r="P7" s="20">
        <f t="shared" si="1"/>
        <v>360000</v>
      </c>
    </row>
    <row r="8" spans="1:16" x14ac:dyDescent="0.25">
      <c r="A8" s="100" t="s">
        <v>49</v>
      </c>
      <c r="B8" s="100"/>
      <c r="C8" s="100"/>
      <c r="D8" s="28"/>
      <c r="E8" s="21">
        <f>E7</f>
        <v>360000</v>
      </c>
      <c r="F8" s="92">
        <f t="shared" ref="F8:P8" si="2">F7</f>
        <v>45000</v>
      </c>
      <c r="G8" s="21">
        <f t="shared" si="2"/>
        <v>35000</v>
      </c>
      <c r="H8" s="21">
        <f t="shared" si="2"/>
        <v>35000</v>
      </c>
      <c r="I8" s="21">
        <f t="shared" si="2"/>
        <v>35000</v>
      </c>
      <c r="J8" s="21">
        <f t="shared" si="2"/>
        <v>35000</v>
      </c>
      <c r="K8" s="21">
        <f t="shared" si="2"/>
        <v>35000</v>
      </c>
      <c r="L8" s="21">
        <f t="shared" si="2"/>
        <v>35000</v>
      </c>
      <c r="M8" s="21">
        <f t="shared" si="2"/>
        <v>30000</v>
      </c>
      <c r="N8" s="21">
        <f t="shared" si="2"/>
        <v>30000</v>
      </c>
      <c r="O8" s="21">
        <f t="shared" si="2"/>
        <v>45000</v>
      </c>
      <c r="P8" s="21">
        <f t="shared" si="2"/>
        <v>360000</v>
      </c>
    </row>
    <row r="9" spans="1:16" x14ac:dyDescent="0.25">
      <c r="E9" s="1"/>
    </row>
    <row r="11" spans="1:16" x14ac:dyDescent="0.25">
      <c r="B11" s="93" t="s">
        <v>104</v>
      </c>
      <c r="C11" s="93"/>
      <c r="D11" s="93"/>
    </row>
  </sheetData>
  <mergeCells count="3">
    <mergeCell ref="A2:P2"/>
    <mergeCell ref="A7:C7"/>
    <mergeCell ref="A8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12"/>
  <sheetViews>
    <sheetView workbookViewId="0">
      <selection activeCell="D24" sqref="D24"/>
    </sheetView>
  </sheetViews>
  <sheetFormatPr baseColWidth="10" defaultRowHeight="15" x14ac:dyDescent="0.25"/>
  <cols>
    <col min="1" max="1" width="4.42578125" customWidth="1"/>
    <col min="2" max="2" width="10.85546875" customWidth="1"/>
    <col min="3" max="3" width="32.140625" customWidth="1"/>
    <col min="4" max="10" width="16.42578125" customWidth="1"/>
  </cols>
  <sheetData>
    <row r="2" spans="1:10" ht="21" x14ac:dyDescent="0.35">
      <c r="A2" s="101" t="s">
        <v>71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.75" thickBot="1" x14ac:dyDescent="0.3"/>
    <row r="4" spans="1:10" ht="45" x14ac:dyDescent="0.25">
      <c r="A4" s="58" t="s">
        <v>15</v>
      </c>
      <c r="B4" s="59" t="s">
        <v>69</v>
      </c>
      <c r="C4" s="60" t="s">
        <v>0</v>
      </c>
      <c r="D4" s="60" t="s">
        <v>17</v>
      </c>
      <c r="E4" s="60" t="s">
        <v>33</v>
      </c>
      <c r="F4" s="60" t="s">
        <v>37</v>
      </c>
      <c r="G4" s="60" t="s">
        <v>38</v>
      </c>
      <c r="H4" s="60" t="s">
        <v>39</v>
      </c>
      <c r="I4" s="60" t="s">
        <v>40</v>
      </c>
      <c r="J4" s="61" t="s">
        <v>36</v>
      </c>
    </row>
    <row r="5" spans="1:10" x14ac:dyDescent="0.25">
      <c r="A5" s="62">
        <v>1</v>
      </c>
      <c r="B5" s="63" t="s">
        <v>73</v>
      </c>
      <c r="C5" s="64" t="s">
        <v>74</v>
      </c>
      <c r="D5" s="65">
        <v>85000</v>
      </c>
      <c r="E5" s="65">
        <v>20000</v>
      </c>
      <c r="F5" s="65">
        <v>35000</v>
      </c>
      <c r="G5" s="65">
        <v>30000</v>
      </c>
      <c r="H5" s="65">
        <v>0</v>
      </c>
      <c r="I5" s="65">
        <v>0</v>
      </c>
      <c r="J5" s="66">
        <v>85000</v>
      </c>
    </row>
    <row r="6" spans="1:10" x14ac:dyDescent="0.25">
      <c r="A6" s="62">
        <v>2</v>
      </c>
      <c r="B6" s="63" t="s">
        <v>75</v>
      </c>
      <c r="C6" s="67" t="s">
        <v>76</v>
      </c>
      <c r="D6" s="65">
        <f>D5</f>
        <v>85000</v>
      </c>
      <c r="E6" s="65">
        <f t="shared" ref="E6:J6" si="0">E5</f>
        <v>20000</v>
      </c>
      <c r="F6" s="65">
        <f t="shared" si="0"/>
        <v>35000</v>
      </c>
      <c r="G6" s="65">
        <f t="shared" si="0"/>
        <v>30000</v>
      </c>
      <c r="H6" s="65">
        <f t="shared" si="0"/>
        <v>0</v>
      </c>
      <c r="I6" s="65">
        <f t="shared" si="0"/>
        <v>0</v>
      </c>
      <c r="J6" s="66">
        <f t="shared" si="0"/>
        <v>85000</v>
      </c>
    </row>
    <row r="7" spans="1:10" ht="15.75" thickBot="1" x14ac:dyDescent="0.3">
      <c r="A7" s="68"/>
      <c r="B7" s="69"/>
      <c r="C7" s="70" t="s">
        <v>81</v>
      </c>
      <c r="D7" s="73">
        <f>SUM(D5:D6)</f>
        <v>170000</v>
      </c>
      <c r="E7" s="73">
        <f t="shared" ref="E7:J7" si="1">SUM(E5:E6)</f>
        <v>40000</v>
      </c>
      <c r="F7" s="73">
        <f t="shared" si="1"/>
        <v>70000</v>
      </c>
      <c r="G7" s="73">
        <f t="shared" si="1"/>
        <v>60000</v>
      </c>
      <c r="H7" s="73">
        <f t="shared" si="1"/>
        <v>0</v>
      </c>
      <c r="I7" s="73">
        <f t="shared" si="1"/>
        <v>0</v>
      </c>
      <c r="J7" s="74">
        <f t="shared" si="1"/>
        <v>170000</v>
      </c>
    </row>
    <row r="8" spans="1:10" ht="15.75" thickTop="1" x14ac:dyDescent="0.25">
      <c r="A8" s="62">
        <v>1</v>
      </c>
      <c r="B8" s="63" t="s">
        <v>77</v>
      </c>
      <c r="C8" s="67" t="s">
        <v>78</v>
      </c>
      <c r="D8" s="71">
        <v>85000</v>
      </c>
      <c r="E8" s="71">
        <v>15000</v>
      </c>
      <c r="F8" s="71">
        <v>25000</v>
      </c>
      <c r="G8" s="71">
        <v>30000</v>
      </c>
      <c r="H8" s="71">
        <v>15000</v>
      </c>
      <c r="I8" s="71">
        <v>0</v>
      </c>
      <c r="J8" s="72">
        <v>85000</v>
      </c>
    </row>
    <row r="9" spans="1:10" x14ac:dyDescent="0.25">
      <c r="A9" s="62">
        <v>1</v>
      </c>
      <c r="B9" s="63" t="s">
        <v>79</v>
      </c>
      <c r="C9" s="67" t="s">
        <v>80</v>
      </c>
      <c r="D9" s="65">
        <v>89000</v>
      </c>
      <c r="E9" s="65">
        <v>14500</v>
      </c>
      <c r="F9" s="65">
        <v>16500</v>
      </c>
      <c r="G9" s="65">
        <v>20000</v>
      </c>
      <c r="H9" s="65">
        <v>20000</v>
      </c>
      <c r="I9" s="65">
        <v>18000</v>
      </c>
      <c r="J9" s="66">
        <v>89000</v>
      </c>
    </row>
    <row r="10" spans="1:10" ht="15.75" thickBot="1" x14ac:dyDescent="0.3">
      <c r="A10" s="68"/>
      <c r="B10" s="69"/>
      <c r="C10" s="70" t="s">
        <v>82</v>
      </c>
      <c r="D10" s="73">
        <f>SUM(D8:D9)</f>
        <v>174000</v>
      </c>
      <c r="E10" s="73">
        <v>29500</v>
      </c>
      <c r="F10" s="73">
        <v>41500</v>
      </c>
      <c r="G10" s="73">
        <v>50000</v>
      </c>
      <c r="H10" s="73">
        <v>35000</v>
      </c>
      <c r="I10" s="73">
        <v>18000</v>
      </c>
      <c r="J10" s="74">
        <v>174000</v>
      </c>
    </row>
    <row r="11" spans="1:10" ht="21.75" customHeight="1" thickTop="1" thickBot="1" x14ac:dyDescent="0.3">
      <c r="A11" s="106" t="s">
        <v>49</v>
      </c>
      <c r="B11" s="107"/>
      <c r="C11" s="107"/>
      <c r="D11" s="75">
        <f>D10+D7</f>
        <v>344000</v>
      </c>
      <c r="E11" s="75">
        <f t="shared" ref="E11:J11" si="2">E10+E7</f>
        <v>69500</v>
      </c>
      <c r="F11" s="75">
        <f t="shared" si="2"/>
        <v>111500</v>
      </c>
      <c r="G11" s="75">
        <f t="shared" si="2"/>
        <v>110000</v>
      </c>
      <c r="H11" s="75">
        <f t="shared" si="2"/>
        <v>35000</v>
      </c>
      <c r="I11" s="75">
        <f t="shared" si="2"/>
        <v>18000</v>
      </c>
      <c r="J11" s="76">
        <f t="shared" si="2"/>
        <v>344000</v>
      </c>
    </row>
    <row r="12" spans="1:10" x14ac:dyDescent="0.25">
      <c r="D12" s="1"/>
    </row>
  </sheetData>
  <mergeCells count="2">
    <mergeCell ref="A2:J2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1"/>
  <sheetViews>
    <sheetView workbookViewId="0">
      <selection activeCell="C35" sqref="C35"/>
    </sheetView>
  </sheetViews>
  <sheetFormatPr baseColWidth="10" defaultRowHeight="15" x14ac:dyDescent="0.25"/>
  <cols>
    <col min="1" max="1" width="4.42578125" customWidth="1"/>
    <col min="2" max="2" width="10.85546875" customWidth="1"/>
    <col min="3" max="3" width="47.140625" customWidth="1"/>
    <col min="4" max="4" width="14.5703125" customWidth="1"/>
    <col min="5" max="6" width="12.7109375" customWidth="1"/>
    <col min="7" max="7" width="14.5703125" customWidth="1"/>
  </cols>
  <sheetData>
    <row r="2" spans="1:7" ht="21" x14ac:dyDescent="0.35">
      <c r="A2" s="101" t="s">
        <v>70</v>
      </c>
      <c r="B2" s="101"/>
      <c r="C2" s="101"/>
      <c r="D2" s="101"/>
      <c r="E2" s="101"/>
      <c r="F2" s="101"/>
      <c r="G2" s="101"/>
    </row>
    <row r="3" spans="1:7" ht="45" x14ac:dyDescent="0.25">
      <c r="A3" s="22" t="s">
        <v>15</v>
      </c>
      <c r="B3" s="57" t="s">
        <v>69</v>
      </c>
      <c r="C3" s="15" t="s">
        <v>0</v>
      </c>
      <c r="D3" s="86" t="s">
        <v>17</v>
      </c>
      <c r="E3" s="15" t="s">
        <v>98</v>
      </c>
      <c r="F3" s="15" t="s">
        <v>99</v>
      </c>
      <c r="G3" s="15" t="s">
        <v>36</v>
      </c>
    </row>
    <row r="4" spans="1:7" x14ac:dyDescent="0.25">
      <c r="A4" s="78">
        <v>1</v>
      </c>
      <c r="B4" s="79" t="s">
        <v>100</v>
      </c>
      <c r="C4" s="80" t="s">
        <v>101</v>
      </c>
      <c r="D4" s="80">
        <v>12000</v>
      </c>
      <c r="E4" s="81">
        <f>+D4*0.88</f>
        <v>10560</v>
      </c>
      <c r="F4" s="81">
        <f>+D4*0.12</f>
        <v>1440</v>
      </c>
      <c r="G4" s="82">
        <f>+E4+F4</f>
        <v>12000</v>
      </c>
    </row>
    <row r="5" spans="1:7" ht="15.75" thickBot="1" x14ac:dyDescent="0.3">
      <c r="A5" s="87">
        <v>2</v>
      </c>
      <c r="B5" s="83" t="s">
        <v>100</v>
      </c>
      <c r="C5" s="84" t="s">
        <v>102</v>
      </c>
      <c r="D5" s="84">
        <v>3300</v>
      </c>
      <c r="E5" s="85">
        <f>+D5*0.88</f>
        <v>2904</v>
      </c>
      <c r="F5" s="85">
        <f>+D5*0.12</f>
        <v>396</v>
      </c>
      <c r="G5" s="88">
        <f>+E5+F5</f>
        <v>3300</v>
      </c>
    </row>
    <row r="6" spans="1:7" ht="15.75" thickBot="1" x14ac:dyDescent="0.3">
      <c r="A6" s="96" t="s">
        <v>103</v>
      </c>
      <c r="B6" s="97"/>
      <c r="C6" s="97"/>
      <c r="D6" s="12">
        <f>+D4+D5</f>
        <v>15300</v>
      </c>
      <c r="E6" s="36">
        <f>+E4+E5</f>
        <v>13464</v>
      </c>
      <c r="F6" s="36">
        <f>+F4+F5</f>
        <v>1836</v>
      </c>
      <c r="G6" s="38">
        <f>+G4+G5</f>
        <v>15300</v>
      </c>
    </row>
    <row r="7" spans="1:7" ht="15.75" thickBot="1" x14ac:dyDescent="0.3">
      <c r="A7" s="104" t="s">
        <v>49</v>
      </c>
      <c r="B7" s="105"/>
      <c r="C7" s="105"/>
      <c r="D7" s="39">
        <f>D6</f>
        <v>15300</v>
      </c>
      <c r="E7" s="39">
        <f t="shared" ref="E7:G7" si="0">E6</f>
        <v>13464</v>
      </c>
      <c r="F7" s="39">
        <f t="shared" si="0"/>
        <v>1836</v>
      </c>
      <c r="G7" s="39">
        <f t="shared" si="0"/>
        <v>15300</v>
      </c>
    </row>
    <row r="8" spans="1:7" x14ac:dyDescent="0.25">
      <c r="D8" s="1"/>
    </row>
    <row r="10" spans="1:7" x14ac:dyDescent="0.25">
      <c r="B10" s="93" t="s">
        <v>105</v>
      </c>
      <c r="C10" s="93"/>
      <c r="D10" s="93"/>
    </row>
    <row r="11" spans="1:7" x14ac:dyDescent="0.25">
      <c r="B11" s="93"/>
      <c r="C11" s="93"/>
      <c r="D11" s="93"/>
    </row>
  </sheetData>
  <mergeCells count="3">
    <mergeCell ref="A2:G2"/>
    <mergeCell ref="A6:C6"/>
    <mergeCell ref="A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"/>
  <sheetViews>
    <sheetView workbookViewId="0">
      <selection activeCell="C15" sqref="C15"/>
    </sheetView>
  </sheetViews>
  <sheetFormatPr baseColWidth="10" defaultRowHeight="15" x14ac:dyDescent="0.25"/>
  <cols>
    <col min="1" max="1" width="3.85546875" customWidth="1"/>
    <col min="2" max="2" width="18.42578125" customWidth="1"/>
    <col min="3" max="3" width="40.28515625" customWidth="1"/>
    <col min="4" max="4" width="14.5703125" customWidth="1"/>
    <col min="5" max="5" width="12.7109375" customWidth="1"/>
    <col min="6" max="6" width="12.85546875" customWidth="1"/>
    <col min="7" max="7" width="13" customWidth="1"/>
    <col min="8" max="8" width="13.140625" customWidth="1"/>
    <col min="9" max="9" width="12.85546875" customWidth="1"/>
    <col min="10" max="10" width="13.42578125" customWidth="1"/>
    <col min="11" max="11" width="12.85546875" customWidth="1"/>
    <col min="12" max="12" width="13.42578125" customWidth="1"/>
    <col min="13" max="13" width="13.140625" customWidth="1"/>
    <col min="14" max="14" width="13.85546875" customWidth="1"/>
    <col min="15" max="15" width="14.5703125" customWidth="1"/>
  </cols>
  <sheetData>
    <row r="2" spans="1:15" ht="21" x14ac:dyDescent="0.35">
      <c r="A2" s="108" t="s">
        <v>107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15.75" thickBot="1" x14ac:dyDescent="0.3"/>
    <row r="4" spans="1:15" ht="45" x14ac:dyDescent="0.25">
      <c r="A4" s="22" t="s">
        <v>108</v>
      </c>
      <c r="B4" s="15" t="s">
        <v>1</v>
      </c>
      <c r="C4" s="15" t="s">
        <v>0</v>
      </c>
      <c r="D4" s="5" t="s">
        <v>17</v>
      </c>
      <c r="E4" s="15" t="s">
        <v>33</v>
      </c>
      <c r="F4" s="15" t="s">
        <v>37</v>
      </c>
      <c r="G4" s="15" t="s">
        <v>38</v>
      </c>
      <c r="H4" s="94" t="s">
        <v>39</v>
      </c>
      <c r="I4" s="15" t="s">
        <v>40</v>
      </c>
      <c r="J4" s="15" t="s">
        <v>41</v>
      </c>
      <c r="K4" s="15" t="s">
        <v>34</v>
      </c>
      <c r="L4" s="15" t="s">
        <v>42</v>
      </c>
      <c r="M4" s="15" t="s">
        <v>43</v>
      </c>
      <c r="N4" s="15" t="s">
        <v>35</v>
      </c>
      <c r="O4" s="15" t="s">
        <v>36</v>
      </c>
    </row>
    <row r="5" spans="1:15" x14ac:dyDescent="0.25">
      <c r="A5" s="3">
        <v>1</v>
      </c>
      <c r="B5" s="3" t="s">
        <v>109</v>
      </c>
      <c r="C5" s="10" t="s">
        <v>106</v>
      </c>
      <c r="D5" s="14">
        <v>180000</v>
      </c>
      <c r="E5" s="16">
        <v>45000</v>
      </c>
      <c r="F5" s="16">
        <v>15000</v>
      </c>
      <c r="G5" s="16">
        <v>15000</v>
      </c>
      <c r="H5" s="90">
        <v>15000</v>
      </c>
      <c r="I5" s="16">
        <v>15000</v>
      </c>
      <c r="J5" s="16">
        <v>15000</v>
      </c>
      <c r="K5" s="16">
        <v>15000</v>
      </c>
      <c r="L5" s="16">
        <v>15000</v>
      </c>
      <c r="M5" s="16">
        <v>15000</v>
      </c>
      <c r="N5" s="16">
        <v>15000</v>
      </c>
      <c r="O5" s="16">
        <f t="shared" ref="O5" si="0">SUM(E5:N5)</f>
        <v>180000</v>
      </c>
    </row>
    <row r="6" spans="1:15" x14ac:dyDescent="0.25">
      <c r="A6" s="3">
        <v>2</v>
      </c>
      <c r="B6" s="3" t="s">
        <v>110</v>
      </c>
      <c r="C6" s="10" t="s">
        <v>111</v>
      </c>
      <c r="D6" s="14">
        <v>162000</v>
      </c>
      <c r="E6" s="16">
        <v>40500</v>
      </c>
      <c r="F6" s="16">
        <v>13500</v>
      </c>
      <c r="G6" s="16">
        <v>13500</v>
      </c>
      <c r="H6" s="109" t="s">
        <v>112</v>
      </c>
      <c r="I6" s="110"/>
      <c r="J6" s="110"/>
      <c r="K6" s="110"/>
      <c r="L6" s="110"/>
      <c r="M6" s="110"/>
      <c r="N6" s="110"/>
      <c r="O6" s="111"/>
    </row>
    <row r="7" spans="1:15" ht="15.75" thickBot="1" x14ac:dyDescent="0.3">
      <c r="A7" s="98" t="s">
        <v>32</v>
      </c>
      <c r="B7" s="99"/>
      <c r="C7" s="99"/>
      <c r="D7" s="19">
        <f t="shared" ref="D7:O7" si="1">SUM(D5:D6)</f>
        <v>342000</v>
      </c>
      <c r="E7" s="20">
        <f t="shared" si="1"/>
        <v>85500</v>
      </c>
      <c r="F7" s="23">
        <f t="shared" si="1"/>
        <v>28500</v>
      </c>
      <c r="G7" s="20">
        <f t="shared" si="1"/>
        <v>28500</v>
      </c>
      <c r="H7" s="91">
        <f t="shared" si="1"/>
        <v>15000</v>
      </c>
      <c r="I7" s="20">
        <f t="shared" si="1"/>
        <v>15000</v>
      </c>
      <c r="J7" s="20">
        <f t="shared" si="1"/>
        <v>15000</v>
      </c>
      <c r="K7" s="20">
        <f t="shared" si="1"/>
        <v>15000</v>
      </c>
      <c r="L7" s="20">
        <f t="shared" si="1"/>
        <v>15000</v>
      </c>
      <c r="M7" s="20">
        <f t="shared" si="1"/>
        <v>15000</v>
      </c>
      <c r="N7" s="20">
        <f t="shared" si="1"/>
        <v>15000</v>
      </c>
      <c r="O7" s="20">
        <f t="shared" si="1"/>
        <v>180000</v>
      </c>
    </row>
    <row r="8" spans="1:15" x14ac:dyDescent="0.25">
      <c r="D8" s="1"/>
    </row>
  </sheetData>
  <mergeCells count="3">
    <mergeCell ref="A2:O2"/>
    <mergeCell ref="A7:C7"/>
    <mergeCell ref="H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Bosques 189</vt:lpstr>
      <vt:lpstr>Bosques 189 Modificado</vt:lpstr>
      <vt:lpstr>Difoproco 189</vt:lpstr>
      <vt:lpstr>Pequeña Cuantia</vt:lpstr>
      <vt:lpstr>PRODENORTE</vt:lpstr>
      <vt:lpstr>PNDR ORIENTE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2017-04-21T20:58:55Z</cp:lastPrinted>
  <dcterms:created xsi:type="dcterms:W3CDTF">2017-04-20T20:18:33Z</dcterms:created>
  <dcterms:modified xsi:type="dcterms:W3CDTF">2017-07-10T18:43:45Z</dcterms:modified>
</cp:coreProperties>
</file>